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5800" windowHeight="12210" firstSheet="11" activeTab="11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state="hidden" r:id="rId8"/>
    <sheet name="Deltid april 2016 " sheetId="17" state="hidden" r:id="rId9"/>
    <sheet name="Timelønnede april 2016" sheetId="18" state="hidden" r:id="rId10"/>
    <sheet name="Løntabel januar 2017" sheetId="19" state="hidden" r:id="rId11"/>
    <sheet name="Deltid januar 2017" sheetId="20" r:id="rId12"/>
    <sheet name="Timelønnede januar 2017" sheetId="21" state="hidden" r:id="rId13"/>
  </sheets>
  <externalReferences>
    <externalReference r:id="rId14"/>
    <externalReference r:id="rId15"/>
  </externalReferences>
  <calcPr calcId="171027"/>
</workbook>
</file>

<file path=xl/calcChain.xml><?xml version="1.0" encoding="utf-8"?>
<calcChain xmlns="http://schemas.openxmlformats.org/spreadsheetml/2006/main"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C52" i="20"/>
  <c r="C55" i="20" s="1"/>
  <c r="G46" i="20"/>
  <c r="G49" i="20" s="1"/>
  <c r="F46" i="20"/>
  <c r="E46" i="20"/>
  <c r="D46" i="20"/>
  <c r="C46" i="20"/>
  <c r="C49" i="20" s="1"/>
  <c r="D55" i="20"/>
  <c r="F53" i="20"/>
  <c r="D49" i="20"/>
  <c r="F47" i="20"/>
  <c r="F49" i="20"/>
  <c r="G41" i="20"/>
  <c r="G44" i="20" s="1"/>
  <c r="F41" i="20"/>
  <c r="E41" i="20"/>
  <c r="D41" i="20"/>
  <c r="C41" i="20"/>
  <c r="C42" i="20" s="1"/>
  <c r="C43" i="20" s="1"/>
  <c r="F44" i="20"/>
  <c r="E44" i="20"/>
  <c r="F42" i="20"/>
  <c r="F43" i="20" s="1"/>
  <c r="E42" i="20"/>
  <c r="G37" i="20"/>
  <c r="G38" i="20" s="1"/>
  <c r="G39" i="20" s="1"/>
  <c r="F37" i="20"/>
  <c r="F40" i="20" s="1"/>
  <c r="E37" i="20"/>
  <c r="E38" i="20" s="1"/>
  <c r="D37" i="20"/>
  <c r="C37" i="20"/>
  <c r="C38" i="20" s="1"/>
  <c r="C39" i="20" s="1"/>
  <c r="G40" i="20"/>
  <c r="C40" i="20"/>
  <c r="D38" i="20"/>
  <c r="G33" i="20"/>
  <c r="G36" i="20" s="1"/>
  <c r="F33" i="20"/>
  <c r="F36" i="20" s="1"/>
  <c r="E33" i="20"/>
  <c r="E34" i="20" s="1"/>
  <c r="D33" i="20"/>
  <c r="C33" i="20"/>
  <c r="C36" i="20" s="1"/>
  <c r="D34" i="20"/>
  <c r="G28" i="20"/>
  <c r="G31" i="20" s="1"/>
  <c r="F28" i="20"/>
  <c r="F31" i="20" s="1"/>
  <c r="E28" i="20"/>
  <c r="D28" i="20"/>
  <c r="D31" i="20" s="1"/>
  <c r="C28" i="20"/>
  <c r="C29" i="20" s="1"/>
  <c r="C30" i="20" s="1"/>
  <c r="G29" i="20"/>
  <c r="G30" i="20" s="1"/>
  <c r="E29" i="20"/>
  <c r="G23" i="20"/>
  <c r="F23" i="20"/>
  <c r="F26" i="20" s="1"/>
  <c r="E23" i="20"/>
  <c r="E24" i="20" s="1"/>
  <c r="D23" i="20"/>
  <c r="C23" i="20"/>
  <c r="C26" i="20" s="1"/>
  <c r="G26" i="20"/>
  <c r="G24" i="20"/>
  <c r="G25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E15" i="20" s="1"/>
  <c r="D12" i="20"/>
  <c r="C12" i="20"/>
  <c r="C13" i="20" s="1"/>
  <c r="C14" i="20" s="1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15" i="20" l="1"/>
  <c r="D29" i="20"/>
  <c r="D30" i="20" s="1"/>
  <c r="C34" i="20"/>
  <c r="C35" i="20" s="1"/>
  <c r="G42" i="20"/>
  <c r="G43" i="20" s="1"/>
  <c r="E13" i="20"/>
  <c r="E14" i="20" s="1"/>
  <c r="G34" i="20"/>
  <c r="G35" i="20" s="1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2" i="17"/>
  <c r="C13" i="17" s="1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/>
  <c r="E48" i="15"/>
  <c r="E51" i="15" s="1"/>
  <c r="D48" i="15"/>
  <c r="C48" i="15"/>
  <c r="C49" i="15" s="1"/>
  <c r="G42" i="15"/>
  <c r="G43" i="15"/>
  <c r="F42" i="15"/>
  <c r="F45" i="15" s="1"/>
  <c r="E42" i="15"/>
  <c r="E45" i="15" s="1"/>
  <c r="E43" i="15"/>
  <c r="E44" i="15"/>
  <c r="D42" i="15"/>
  <c r="C42" i="15"/>
  <c r="C43" i="15"/>
  <c r="E41" i="15"/>
  <c r="G38" i="15"/>
  <c r="G39" i="15" s="1"/>
  <c r="F38" i="15"/>
  <c r="F39" i="15"/>
  <c r="E38" i="15"/>
  <c r="E39" i="15"/>
  <c r="E40" i="15" s="1"/>
  <c r="D38" i="15"/>
  <c r="C38" i="15"/>
  <c r="G34" i="15"/>
  <c r="G37" i="15" s="1"/>
  <c r="F34" i="15"/>
  <c r="F35" i="15"/>
  <c r="F36" i="15" s="1"/>
  <c r="E34" i="15"/>
  <c r="D34" i="15"/>
  <c r="D37" i="15" s="1"/>
  <c r="C34" i="15"/>
  <c r="C35" i="15" s="1"/>
  <c r="G30" i="15"/>
  <c r="G31" i="15" s="1"/>
  <c r="G33" i="15"/>
  <c r="F30" i="15"/>
  <c r="F31" i="15" s="1"/>
  <c r="E30" i="15"/>
  <c r="E31" i="15"/>
  <c r="D30" i="15"/>
  <c r="C30" i="15"/>
  <c r="C31" i="15"/>
  <c r="G26" i="15"/>
  <c r="G29" i="15"/>
  <c r="F26" i="15"/>
  <c r="F27" i="15" s="1"/>
  <c r="E26" i="15"/>
  <c r="E29" i="15" s="1"/>
  <c r="E27" i="15"/>
  <c r="E28" i="15"/>
  <c r="D26" i="15"/>
  <c r="C26" i="15"/>
  <c r="C27" i="15"/>
  <c r="C28" i="15" s="1"/>
  <c r="E25" i="15"/>
  <c r="G22" i="15"/>
  <c r="G25" i="15" s="1"/>
  <c r="F22" i="15"/>
  <c r="F23" i="15"/>
  <c r="E22" i="15"/>
  <c r="E23" i="15" s="1"/>
  <c r="E24" i="15" s="1"/>
  <c r="D22" i="15"/>
  <c r="C22" i="15"/>
  <c r="C23" i="15" s="1"/>
  <c r="C24" i="15" s="1"/>
  <c r="G18" i="15"/>
  <c r="F18" i="15"/>
  <c r="F19" i="15"/>
  <c r="F20" i="15" s="1"/>
  <c r="E18" i="15"/>
  <c r="D18" i="15"/>
  <c r="C18" i="15"/>
  <c r="C19" i="15" s="1"/>
  <c r="G12" i="15"/>
  <c r="G13" i="15" s="1"/>
  <c r="G15" i="15"/>
  <c r="F12" i="15"/>
  <c r="F13" i="15"/>
  <c r="E12" i="15"/>
  <c r="E13" i="15"/>
  <c r="D12" i="15"/>
  <c r="C12" i="15"/>
  <c r="C13" i="15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29" i="15"/>
  <c r="D33" i="15"/>
  <c r="D41" i="15"/>
  <c r="D45" i="15"/>
  <c r="F49" i="15"/>
  <c r="F50" i="15" s="1"/>
  <c r="D51" i="15"/>
  <c r="D13" i="15"/>
  <c r="D14" i="15" s="1"/>
  <c r="D19" i="15"/>
  <c r="D27" i="15"/>
  <c r="D28" i="15"/>
  <c r="D31" i="15"/>
  <c r="D32" i="15" s="1"/>
  <c r="D35" i="15"/>
  <c r="D36" i="15" s="1"/>
  <c r="D39" i="15"/>
  <c r="D40" i="15" s="1"/>
  <c r="D43" i="15"/>
  <c r="D44" i="15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1" i="15"/>
  <c r="F25" i="15"/>
  <c r="F29" i="15"/>
  <c r="F33" i="15"/>
  <c r="F37" i="15"/>
  <c r="C39" i="15"/>
  <c r="C40" i="15"/>
  <c r="C15" i="15"/>
  <c r="C21" i="15"/>
  <c r="C20" i="15"/>
  <c r="G19" i="15"/>
  <c r="C25" i="15"/>
  <c r="G23" i="15"/>
  <c r="G24" i="15" s="1"/>
  <c r="C29" i="15"/>
  <c r="G27" i="15"/>
  <c r="G28" i="15" s="1"/>
  <c r="C33" i="15"/>
  <c r="C32" i="15"/>
  <c r="C37" i="15"/>
  <c r="C36" i="15"/>
  <c r="G35" i="15"/>
  <c r="G36" i="15" s="1"/>
  <c r="C41" i="15"/>
  <c r="G41" i="15"/>
  <c r="G40" i="15"/>
  <c r="C45" i="15"/>
  <c r="G45" i="15"/>
  <c r="G44" i="15"/>
  <c r="C51" i="15"/>
  <c r="F14" i="15"/>
  <c r="F24" i="15"/>
  <c r="F28" i="15"/>
  <c r="F32" i="15"/>
  <c r="F43" i="15"/>
  <c r="C44" i="15"/>
  <c r="E49" i="15"/>
  <c r="E50" i="15" s="1"/>
  <c r="G19" i="10" l="1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20" i="15"/>
  <c r="E19" i="15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<sst xmlns="http://schemas.openxmlformats.org/spreadsheetml/2006/main" count="1251" uniqueCount="89">
  <si>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</si>
  <si>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</si>
  <si>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</si>
  <si>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</si>
  <si>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</si>
  <si>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</si>
  <si>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</si>
  <si>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</si>
  <si>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</si>
  <si>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</si>
  <si>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</si>
  <si>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</si>
  <si>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</si>
  <si>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</si>
  <si>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</si>
  <si>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</si>
  <si>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</si>
  <si>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</si>
  <si>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</si>
  <si>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</si>
  <si>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</si>
  <si>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</si>
  <si>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</si>
  <si>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</si>
  <si>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</si>
  <si>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</si>
  <si>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</si>
  <si>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</si>
  <si>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</si>
  <si>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</si>
  <si>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</si>
  <si>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</si>
  <si>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</si>
  <si>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</si>
  <si>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</si>
  <si>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</si>
  <si>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</si>
  <si>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</si>
  <si>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</si>
  <si>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</si>
  <si>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</si>
  <si>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</si>
  <si>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</si>
  <si>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</si>
  <si>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</si>
  <si>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</si>
  <si>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</si>
  <si>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</si>
  <si>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</si>
  <si>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</si>
  <si>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</si>
  <si>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</si>
  <si>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</si>
  <si>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</si>
  <si>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</si>
  <si>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</si>
  <si>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</si>
  <si>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</si>
  <si>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</si>
  <si>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</si>
  <si>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</si>
  <si>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</si>
  <si>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</si>
  <si>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</si>
  <si>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</si>
  <si>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</si>
  <si>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</si>
  <si>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</si>
  <si>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</si>
  <si>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</si>
  <si>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</si>
  <si>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</si>
  <si>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</si>
  <si>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</si>
  <si>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</si>
  <si>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</si>
  <si>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</si>
  <si>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</si>
  <si>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</si>
  <si>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</si>
  <si>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</si>
  <si>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</si>
  <si>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</si>
  <si>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</si>
  <si>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Løntabel for fuldtidsansatte</t>
  </si>
  <si>
    <t>Lægesekretærer med anden eller ingen uddannelse</t>
  </si>
  <si>
    <t>Uddannede lægesekretærer</t>
  </si>
  <si>
    <t>Interaktiv løntabel for deltidsansatte (med fuld "kittelkompensation")</t>
  </si>
  <si>
    <t>Timelønnede (medarbejdere med en ugentlig beskæftigelse på 8 timer, eller mindre, eller ansat højst 1 måned)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</si>
</sst>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opLeftCell="A27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L47" sqref="L47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workbookViewId="0">
      <selection activeCell="B17" sqref="B17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84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85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T12" sqref="T11:T12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  <col min="14" max="17" width="0" hidden="1" customWidth="1"/>
  </cols>
  <sheetData>
    <row r="1" spans="1:18" x14ac:dyDescent="0.2">
      <c r="A1" s="3" t="s">
        <v>87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25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85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16316.444609083241</v>
      </c>
      <c r="D12" s="6">
        <f>(('Løntabel januar 2017'!D12/37*$K$4))+($Q$5*((37-$K$4)/37))</f>
        <v>16582.32197243243</v>
      </c>
      <c r="E12" s="6">
        <f>(('Løntabel januar 2017'!E12/37*$K$4))+($Q$5*((37-$K$4)/37))</f>
        <v>16766.402345000002</v>
      </c>
      <c r="F12" s="6">
        <f>(('Løntabel januar 2017'!F12/37*$K$4))+($Q$5*((37-$K$4)/37))</f>
        <v>17032.287297888342</v>
      </c>
      <c r="G12" s="6">
        <f>(('Løntabel januar 2017'!G12/37*$K$4))+($Q$5*((37-$K$4)/37))</f>
        <v>17216.375409073524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897.40445349957827</v>
      </c>
      <c r="D13" s="7">
        <f>D12*$D$5</f>
        <v>912.02770848378361</v>
      </c>
      <c r="E13" s="7">
        <f>E12*$D$5</f>
        <v>922.1521289750001</v>
      </c>
      <c r="F13" s="7">
        <f>F12*$D$5</f>
        <v>936.77580138385883</v>
      </c>
      <c r="G13" s="7">
        <f>G12*$D$5</f>
        <v>946.90064749904377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15419.040155583662</v>
      </c>
      <c r="D14" s="7">
        <f>D12-D13</f>
        <v>15670.294263948646</v>
      </c>
      <c r="E14" s="7">
        <f>E12-E13</f>
        <v>15844.250216025002</v>
      </c>
      <c r="F14" s="7">
        <f>F12-F13</f>
        <v>16095.511496504483</v>
      </c>
      <c r="G14" s="7">
        <f>G12-G13</f>
        <v>16269.47476157448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1794.8089069991565</v>
      </c>
      <c r="D15" s="7">
        <f>D12*$D$6</f>
        <v>1824.0554169675672</v>
      </c>
      <c r="E15" s="7">
        <f>E12*$D$6</f>
        <v>1844.3042579500002</v>
      </c>
      <c r="F15" s="7">
        <f>F12*$D$6</f>
        <v>1873.5516027677177</v>
      </c>
      <c r="G15" s="7">
        <f>G12*$D$6</f>
        <v>1893.8012949980875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17604.032170536215</v>
      </c>
      <c r="D18" s="6">
        <f>(('Løntabel januar 2017'!D18/37)*$K$4)+($Q$5*((37-$K$4)/37))</f>
        <v>17868.272407917859</v>
      </c>
      <c r="E18" s="6">
        <f>(('Løntabel januar 2017'!E18/37)*$K$4)+($Q$5*((37-$K$4)/37))</f>
        <v>18051.241805142916</v>
      </c>
      <c r="F18" s="6">
        <f>(('Løntabel januar 2017'!F18/37)*$K$4)+($Q$5*((37-$K$4)/37))</f>
        <v>18315.48204252456</v>
      </c>
      <c r="G18" s="6">
        <f>(('Løntabel januar 2017'!G18/37)*$K$4)+($Q$5*((37-$K$4)/37))</f>
        <v>18498.380513918917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968.22176937949177</v>
      </c>
      <c r="D19" s="7">
        <f>D18*$D$5</f>
        <v>982.75498243548225</v>
      </c>
      <c r="E19" s="7">
        <f>E18*$D$5</f>
        <v>992.81829928286038</v>
      </c>
      <c r="F19" s="7">
        <f>F18*$D$5</f>
        <v>1007.3515123388507</v>
      </c>
      <c r="G19" s="7">
        <f>G18*$D$5</f>
        <v>1017.4109282655404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16635.810401156723</v>
      </c>
      <c r="D20" s="7">
        <f>D18-D19</f>
        <v>16885.517425482376</v>
      </c>
      <c r="E20" s="7">
        <f>E18-E19</f>
        <v>17058.423505860057</v>
      </c>
      <c r="F20" s="7">
        <f>F18-F19</f>
        <v>17308.13053018571</v>
      </c>
      <c r="G20" s="7">
        <f>G18-G19</f>
        <v>17480.969585653376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1936.4435387589835</v>
      </c>
      <c r="D21" s="7">
        <f>D18*$D$6</f>
        <v>1965.5099648709645</v>
      </c>
      <c r="E21" s="7">
        <f>E18*$D$6</f>
        <v>1985.6365985657208</v>
      </c>
      <c r="F21" s="7">
        <f>F18*$D$6</f>
        <v>2014.7030246777015</v>
      </c>
      <c r="G21" s="7">
        <f>G18*$D$6</f>
        <v>2034.8218565310808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17886.462696909497</v>
      </c>
      <c r="D23" s="6">
        <f>(('Løntabel januar 2017'!D23/37)*$K$4)+($Q$5*((37-$K$4)/37))</f>
        <v>18142.431909079278</v>
      </c>
      <c r="E23" s="6">
        <f>(('Løntabel januar 2017'!E23/37)*$K$4)+($Q$5*((37-$K$4)/37))</f>
        <v>18319.621284177028</v>
      </c>
      <c r="F23" s="6">
        <f>(('Løntabel januar 2017'!F23/37)*$K$4)+($Q$5*((37-$K$4)/37))</f>
        <v>18575.724391756754</v>
      </c>
      <c r="G23" s="6">
        <f>(('Løntabel januar 2017'!G23/37)*$K$4)+($Q$5*((37-$K$4)/37))</f>
        <v>18752.906659026699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983.75544833002232</v>
      </c>
      <c r="D24" s="7">
        <f>D23*$D$5</f>
        <v>997.83375499936028</v>
      </c>
      <c r="E24" s="7">
        <f>E23*$D$5</f>
        <v>1007.5791706297366</v>
      </c>
      <c r="F24" s="7">
        <f>F23*$D$5</f>
        <v>1021.6648415466215</v>
      </c>
      <c r="G24" s="7">
        <f>G23*$D$5</f>
        <v>1031.4098662464685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16902.707248579474</v>
      </c>
      <c r="D25" s="7">
        <f>D23-D24</f>
        <v>17144.598154079918</v>
      </c>
      <c r="E25" s="7">
        <f>E23-E24</f>
        <v>17312.042113547293</v>
      </c>
      <c r="F25" s="7">
        <f>F23-F24</f>
        <v>17554.059550210131</v>
      </c>
      <c r="G25" s="7">
        <f>G23-G24</f>
        <v>17721.496792780232</v>
      </c>
      <c r="I25" s="8"/>
      <c r="L25" s="16"/>
    </row>
    <row r="26" spans="1:12" x14ac:dyDescent="0.2">
      <c r="A26" s="2"/>
      <c r="B26" s="2" t="s">
        <v>10</v>
      </c>
      <c r="C26" s="7">
        <f>C23*$D$6</f>
        <v>1967.5108966600446</v>
      </c>
      <c r="D26" s="7">
        <f>D23*$D$6</f>
        <v>1995.6675099987206</v>
      </c>
      <c r="E26" s="7">
        <f>E23*$D$6</f>
        <v>2015.1583412594732</v>
      </c>
      <c r="F26" s="7">
        <f>F23*$D$6</f>
        <v>2043.3296830932429</v>
      </c>
      <c r="G26" s="7">
        <f>G23*$D$6</f>
        <v>2062.819732492937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18175.389222344576</v>
      </c>
      <c r="D28" s="6">
        <f>(('Løntabel januar 2017'!D28/37)*$K$4)+($Q$5*((37-$K$4)/37))</f>
        <v>18422.625007532304</v>
      </c>
      <c r="E28" s="6">
        <f>(('Løntabel januar 2017'!E28/37)*$K$4)+($Q$5*((37-$K$4)/37))</f>
        <v>18593.700041756754</v>
      </c>
      <c r="F28" s="6">
        <f>(('Løntabel januar 2017'!F28/37)*$K$4)+($Q$5*((37-$K$4)/37))</f>
        <v>18840.882324850969</v>
      </c>
      <c r="G28" s="6">
        <f>(('Løntabel januar 2017'!G28/37)*$K$4)+($Q$5*((37-$K$4)/37))</f>
        <v>19011.963521726422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999.64640722895172</v>
      </c>
      <c r="D29" s="7">
        <f>D28*$D$5</f>
        <v>1013.2443754142768</v>
      </c>
      <c r="E29" s="7">
        <f>E28*$D$5</f>
        <v>1022.6535022966215</v>
      </c>
      <c r="F29" s="7">
        <f>F28*$D$5</f>
        <v>1036.2485278668032</v>
      </c>
      <c r="G29" s="7">
        <f>G28*$D$5</f>
        <v>1045.6579936949531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17175.742815115624</v>
      </c>
      <c r="D30" s="7">
        <f>D28-D29</f>
        <v>17409.380632118027</v>
      </c>
      <c r="E30" s="7">
        <f>E28-E29</f>
        <v>17571.046539460134</v>
      </c>
      <c r="F30" s="7">
        <f>F28-F29</f>
        <v>17804.633796984166</v>
      </c>
      <c r="G30" s="7">
        <f>G28-G29</f>
        <v>17966.305528031469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1999.2928144579034</v>
      </c>
      <c r="D31" s="7">
        <f>D28*$D$6</f>
        <v>2026.4887508285535</v>
      </c>
      <c r="E31" s="7">
        <f>E28*$D$6</f>
        <v>2045.3070045932429</v>
      </c>
      <c r="F31" s="7">
        <f>F28*$D$6</f>
        <v>2072.4970557336064</v>
      </c>
      <c r="G31" s="7">
        <f>G28*$D$6</f>
        <v>2091.3159873899062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18772.998761750547</v>
      </c>
      <c r="D33" s="6">
        <f>(('Løntabel januar 2017'!D33/37)*$K$4)+($Q$5*((37-$K$4)/37))</f>
        <v>19000.604845984617</v>
      </c>
      <c r="E33" s="6">
        <f>(('Løntabel januar 2017'!E33/37)*$K$4)+($Q$5*((37-$K$4)/37))</f>
        <v>19158.164520128692</v>
      </c>
      <c r="F33" s="6">
        <f>(('Løntabel januar 2017'!F33/37)*$K$4)+($Q$5*((37-$K$4)/37))</f>
        <v>19385.770604362759</v>
      </c>
      <c r="G33" s="6">
        <f>(('Løntabel januar 2017'!G33/37)*$K$4)+($Q$5*((37-$K$4)/37))</f>
        <v>19543.270613762292</v>
      </c>
      <c r="L33" t="s">
        <v>52</v>
      </c>
    </row>
    <row r="34" spans="1:12" x14ac:dyDescent="0.2">
      <c r="A34" s="2"/>
      <c r="B34" s="2" t="s">
        <v>8</v>
      </c>
      <c r="C34" s="7">
        <f>C33*$D$5</f>
        <v>1032.5149318962801</v>
      </c>
      <c r="D34" s="7">
        <f>D33*$D$5</f>
        <v>1045.0332665291539</v>
      </c>
      <c r="E34" s="7">
        <f>E33*$D$5</f>
        <v>1053.6990486070781</v>
      </c>
      <c r="F34" s="7">
        <f>F33*$D$5</f>
        <v>1066.2173832399517</v>
      </c>
      <c r="G34" s="7">
        <f>G33*$D$5</f>
        <v>1074.8798837569261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17740.483829854267</v>
      </c>
      <c r="D35" s="7">
        <f>D33-D34</f>
        <v>17955.571579455464</v>
      </c>
      <c r="E35" s="7">
        <f>E33-E34</f>
        <v>18104.465471521613</v>
      </c>
      <c r="F35" s="7">
        <f>F33-F34</f>
        <v>18319.553221122806</v>
      </c>
      <c r="G35" s="7">
        <f>G33-G34</f>
        <v>18468.390730005365</v>
      </c>
      <c r="L35" t="s">
        <v>46</v>
      </c>
    </row>
    <row r="36" spans="1:12" x14ac:dyDescent="0.2">
      <c r="A36" s="2"/>
      <c r="B36" s="2" t="s">
        <v>10</v>
      </c>
      <c r="C36" s="7">
        <f>C33*$D$6</f>
        <v>2065.0298637925603</v>
      </c>
      <c r="D36" s="7">
        <f>D33*$D$6</f>
        <v>2090.0665330583079</v>
      </c>
      <c r="E36" s="7">
        <f>E33*$D$6</f>
        <v>2107.3980972141562</v>
      </c>
      <c r="F36" s="7">
        <f>F33*$D$6</f>
        <v>2132.4347664799034</v>
      </c>
      <c r="G36" s="7">
        <f>G33*$D$6</f>
        <v>2149.7597675138522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19081.883144234267</v>
      </c>
      <c r="D37" s="6">
        <f>(('Løntabel januar 2017'!D37/37)*$K$4)+($Q$5*((37-$K$4)/37))</f>
        <v>19298.719742078858</v>
      </c>
      <c r="E37" s="6">
        <f>(('Løntabel januar 2017'!E37/37)*$K$4)+($Q$5*((37-$K$4)/37))</f>
        <v>19448.798948876225</v>
      </c>
      <c r="F37" s="6">
        <f>(('Løntabel januar 2017'!F37/37)*$K$4)+($Q$5*((37-$K$4)/37))</f>
        <v>19665.575881976281</v>
      </c>
      <c r="G37" s="6">
        <f>(('Løntabel januar 2017'!G37/37)*$K$4)+($Q$5*((37-$K$4)/37))</f>
        <v>19815.714753518194</v>
      </c>
    </row>
    <row r="38" spans="1:12" x14ac:dyDescent="0.2">
      <c r="A38" s="2"/>
      <c r="B38" s="2" t="s">
        <v>8</v>
      </c>
      <c r="C38" s="7">
        <f>C37*$D$5</f>
        <v>1049.5035729328847</v>
      </c>
      <c r="D38" s="7">
        <f>D37*$D$5</f>
        <v>1061.4295858143371</v>
      </c>
      <c r="E38" s="7">
        <f>E37*$D$5</f>
        <v>1069.6839421881923</v>
      </c>
      <c r="F38" s="7">
        <f>F37*$D$5</f>
        <v>1081.6066735086954</v>
      </c>
      <c r="G38" s="7">
        <f>G37*$D$5</f>
        <v>1089.8643114435006</v>
      </c>
    </row>
    <row r="39" spans="1:12" x14ac:dyDescent="0.2">
      <c r="A39" s="2"/>
      <c r="B39" s="2" t="s">
        <v>9</v>
      </c>
      <c r="C39" s="7">
        <f>C37-C38</f>
        <v>18032.379571301382</v>
      </c>
      <c r="D39" s="7">
        <f>D37-D38</f>
        <v>18237.29015626452</v>
      </c>
      <c r="E39" s="7">
        <f>E37-E38</f>
        <v>18379.115006688033</v>
      </c>
      <c r="F39" s="7">
        <f>F37-F38</f>
        <v>18583.969208467584</v>
      </c>
      <c r="G39" s="7">
        <f>G37-G38</f>
        <v>18725.850442074694</v>
      </c>
    </row>
    <row r="40" spans="1:12" x14ac:dyDescent="0.2">
      <c r="A40" s="2"/>
      <c r="B40" s="2" t="s">
        <v>10</v>
      </c>
      <c r="C40" s="7">
        <f>C37*$D$6</f>
        <v>2099.0071458657694</v>
      </c>
      <c r="D40" s="7">
        <f>D37*$D$6</f>
        <v>2122.8591716286742</v>
      </c>
      <c r="E40" s="7">
        <f>E37*$D$6</f>
        <v>2139.3678843763846</v>
      </c>
      <c r="F40" s="7">
        <f>F37*$D$6</f>
        <v>2163.2133470173908</v>
      </c>
      <c r="G40" s="7">
        <f>G37*$D$6</f>
        <v>2179.7286228870012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19397.461451351352</v>
      </c>
      <c r="D41" s="6">
        <f>(('Løntabel januar 2017'!D41/37)*$K$4)+($Q$5*((37-$K$4)/37))</f>
        <v>19602.748905975634</v>
      </c>
      <c r="E41" s="6">
        <f>(('Løntabel januar 2017'!E41/37)*$K$4)+($Q$5*((37-$K$4)/37))</f>
        <v>19744.944908400652</v>
      </c>
      <c r="F41" s="6">
        <f>(('Løntabel januar 2017'!F41/37)*$K$4)+($Q$5*((37-$K$4)/37))</f>
        <v>19950.228920083682</v>
      </c>
      <c r="G41" s="6">
        <f>(('Løntabel januar 2017'!G41/37)*$K$4)+($Q$5*((37-$K$4)/37))</f>
        <v>20092.365257764155</v>
      </c>
    </row>
    <row r="42" spans="1:12" x14ac:dyDescent="0.2">
      <c r="A42" s="2"/>
      <c r="B42" s="2" t="s">
        <v>8</v>
      </c>
      <c r="C42" s="7">
        <f>C41*$D$5</f>
        <v>1066.8603798243244</v>
      </c>
      <c r="D42" s="7">
        <f>D41*$D$5</f>
        <v>1078.1511898286599</v>
      </c>
      <c r="E42" s="7">
        <f>E41*$D$5</f>
        <v>1085.9719699620359</v>
      </c>
      <c r="F42" s="7">
        <f>F41*$D$5</f>
        <v>1097.2625906046026</v>
      </c>
      <c r="G42" s="7">
        <f>G41*$D$5</f>
        <v>1105.0800891770286</v>
      </c>
    </row>
    <row r="43" spans="1:12" x14ac:dyDescent="0.2">
      <c r="A43" s="2"/>
      <c r="B43" s="2" t="s">
        <v>9</v>
      </c>
      <c r="C43" s="7">
        <f>C41-C42</f>
        <v>18330.601071527028</v>
      </c>
      <c r="D43" s="7">
        <f>D41-D42</f>
        <v>18524.597716146975</v>
      </c>
      <c r="E43" s="7">
        <f>E41-E42</f>
        <v>18658.972938438616</v>
      </c>
      <c r="F43" s="7">
        <f>F41-F42</f>
        <v>18852.966329479081</v>
      </c>
      <c r="G43" s="7">
        <f>G41-G42</f>
        <v>18987.285168587128</v>
      </c>
    </row>
    <row r="44" spans="1:12" x14ac:dyDescent="0.2">
      <c r="A44" s="2"/>
      <c r="B44" s="2" t="s">
        <v>10</v>
      </c>
      <c r="C44" s="7">
        <f>C41*$D$6</f>
        <v>2133.7207596486487</v>
      </c>
      <c r="D44" s="7">
        <f>D41*$D$6</f>
        <v>2156.3023796573198</v>
      </c>
      <c r="E44" s="7">
        <f>E41*$D$6</f>
        <v>2171.9439399240719</v>
      </c>
      <c r="F44" s="7">
        <f>F41*$D$6</f>
        <v>2194.5251812092051</v>
      </c>
      <c r="G44" s="7">
        <f>G41*$D$6</f>
        <v>2210.1601783540573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19720.191497509608</v>
      </c>
      <c r="D46" s="6">
        <f>(('Løntabel januar 2017'!D46/37)*$K$4)+($Q$5*((37-$K$4)/37))</f>
        <v>19913.333733678744</v>
      </c>
      <c r="E46" s="6">
        <f>(('Løntabel januar 2017'!E46/37)*$K$4)+($Q$5*((37-$K$4)/37))</f>
        <v>20046.997677634536</v>
      </c>
      <c r="F46" s="6">
        <f>(('Løntabel januar 2017'!F46/37)*$K$4)+($Q$5*((37-$K$4)/37))</f>
        <v>20240.139913803669</v>
      </c>
      <c r="G46" s="6">
        <f>(('Løntabel januar 2017'!G46/37)*$K$4)+($Q$5*((37-$K$4)/37))</f>
        <v>20373.80385775946</v>
      </c>
    </row>
    <row r="47" spans="1:12" x14ac:dyDescent="0.2">
      <c r="A47" s="2"/>
      <c r="B47" s="2" t="s">
        <v>8</v>
      </c>
      <c r="C47" s="7">
        <f>C46*$D$5</f>
        <v>1084.6105323630284</v>
      </c>
      <c r="D47" s="7">
        <f>D46*$D$5</f>
        <v>1095.233355352331</v>
      </c>
      <c r="E47" s="7">
        <f>E46*$D$5</f>
        <v>1102.5848722698995</v>
      </c>
      <c r="F47" s="7">
        <f>F46*$D$5</f>
        <v>1113.2076952592017</v>
      </c>
      <c r="G47" s="7">
        <f>G46*$D$5</f>
        <v>1120.5592121767702</v>
      </c>
    </row>
    <row r="48" spans="1:12" x14ac:dyDescent="0.2">
      <c r="A48" s="2"/>
      <c r="B48" s="2" t="s">
        <v>9</v>
      </c>
      <c r="C48" s="7">
        <f>C46-C47</f>
        <v>18635.580965146579</v>
      </c>
      <c r="D48" s="7">
        <f>D46-D47</f>
        <v>18818.100378326413</v>
      </c>
      <c r="E48" s="7">
        <f>E46-E47</f>
        <v>18944.412805364635</v>
      </c>
      <c r="F48" s="7">
        <f>F46-F47</f>
        <v>19126.932218544465</v>
      </c>
      <c r="G48" s="7">
        <f>G46-G47</f>
        <v>19253.24464558269</v>
      </c>
    </row>
    <row r="49" spans="1:7" x14ac:dyDescent="0.2">
      <c r="A49" s="2"/>
      <c r="B49" s="2" t="s">
        <v>10</v>
      </c>
      <c r="C49" s="7">
        <f>C46*$D$6</f>
        <v>2169.2210647260567</v>
      </c>
      <c r="D49" s="7">
        <f>D46*$D$6</f>
        <v>2190.4667107046621</v>
      </c>
      <c r="E49" s="7">
        <f>E46*$D$6</f>
        <v>2205.169744539799</v>
      </c>
      <c r="F49" s="7">
        <f>F46*$D$6</f>
        <v>2226.4153905184035</v>
      </c>
      <c r="G49" s="7">
        <f>G46*$D$6</f>
        <v>2241.1184243535404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22595.331123590546</v>
      </c>
      <c r="D52" s="6">
        <f>(('Løntabel januar 2017'!D52/37)*$K$4)+($Q$5*((37-$K$4)/37))</f>
        <v>22661.37253770329</v>
      </c>
      <c r="E52" s="6">
        <f>(('Løntabel januar 2017'!E52/37)*$K$4)+($Q$5*((37-$K$4)/37))</f>
        <v>22707.063172972968</v>
      </c>
      <c r="F52" s="6">
        <f>(('Løntabel januar 2017'!F52/37)*$K$4)+($Q$5*((37-$K$4)/37))</f>
        <v>22773.109688040618</v>
      </c>
      <c r="G52" s="6">
        <f>(('Løntabel januar 2017'!G52/37)*$K$4)+($Q$5*((37-$K$4)/37))</f>
        <v>22818.872547102819</v>
      </c>
    </row>
    <row r="53" spans="1:7" x14ac:dyDescent="0.2">
      <c r="A53" s="2"/>
      <c r="B53" s="2" t="s">
        <v>8</v>
      </c>
      <c r="C53" s="7">
        <f>C52*$D$5</f>
        <v>1242.7432117974799</v>
      </c>
      <c r="D53" s="7">
        <f>D52*$D$5</f>
        <v>1246.3754895736809</v>
      </c>
      <c r="E53" s="7">
        <f>E52*$D$5</f>
        <v>1248.8884745135133</v>
      </c>
      <c r="F53" s="7">
        <f>F52*$D$5</f>
        <v>1252.521032842234</v>
      </c>
      <c r="G53" s="7">
        <f>G52*$D$5</f>
        <v>1255.0379900906551</v>
      </c>
    </row>
    <row r="54" spans="1:7" x14ac:dyDescent="0.2">
      <c r="A54" s="2"/>
      <c r="B54" s="2" t="s">
        <v>9</v>
      </c>
      <c r="C54" s="7">
        <f>C52-C53</f>
        <v>21352.587911793067</v>
      </c>
      <c r="D54" s="7">
        <f>D52-D53</f>
        <v>21414.997048129608</v>
      </c>
      <c r="E54" s="7">
        <f>E52-E53</f>
        <v>21458.174698459454</v>
      </c>
      <c r="F54" s="7">
        <f>F52-F53</f>
        <v>21520.588655198386</v>
      </c>
      <c r="G54" s="7">
        <f>G52-G53</f>
        <v>21563.834557012164</v>
      </c>
    </row>
    <row r="55" spans="1:7" x14ac:dyDescent="0.2">
      <c r="A55" s="2"/>
      <c r="B55" s="2" t="s">
        <v>10</v>
      </c>
      <c r="C55" s="7">
        <f>C52*$D$6</f>
        <v>2485.4864235949599</v>
      </c>
      <c r="D55" s="7">
        <f>D52*$D$6</f>
        <v>2492.7509791473617</v>
      </c>
      <c r="E55" s="7">
        <f>E52*$D$6</f>
        <v>2497.7769490270266</v>
      </c>
      <c r="F55" s="7">
        <f>F52*$D$6</f>
        <v>2505.0420656844681</v>
      </c>
      <c r="G55" s="7">
        <f>G52*$D$6</f>
        <v>2510.0759801813101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J10" sqref="J10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88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85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86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2016-11-24T10:50:02Z</cp:lastPrinted>
  <dcterms:created xsi:type="dcterms:W3CDTF">2011-05-31T12:32:57Z</dcterms:created>
  <dcterms:modified xsi:type="dcterms:W3CDTF">2017-01-04T13:12:10Z</dcterms:modified>
</cp:coreProperties>
</file>