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8800" windowHeight="11835" firstSheet="15" activeTab="15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r:id="rId5"/>
    <sheet name="Deltid oktober 2015" sheetId="14" r:id="rId6"/>
    <sheet name="Timelønnede oktober 2015" sheetId="15" r:id="rId7"/>
    <sheet name="Løntabel april 2016" sheetId="16" r:id="rId8"/>
    <sheet name="Deltid april 2016 " sheetId="17" r:id="rId9"/>
    <sheet name="Timelønnede april 2016" sheetId="18" r:id="rId10"/>
    <sheet name="Løntabel januar 2017" sheetId="19" state="hidden" r:id="rId11"/>
    <sheet name="Deltid januar 2017" sheetId="20" state="hidden" r:id="rId12"/>
    <sheet name="Timelønnede januar 2017" sheetId="21" state="hidden" r:id="rId13"/>
    <sheet name="Løntabel oktober 2017" sheetId="22" state="hidden" r:id="rId14"/>
    <sheet name="Deltid oktober 2017" sheetId="24" state="hidden" r:id="rId15"/>
    <sheet name="Timelønnede oktober 2017" sheetId="23" r:id="rId16"/>
  </sheets>
  <externalReferences>
    <externalReference r:id="rId17"/>
    <externalReference r:id="rId18"/>
  </externalReferences>
  <definedNames>
    <definedName name="Kommune">#REF!</definedName>
    <definedName name="Løntabel">#REF!</definedName>
    <definedName name="Løntrin">#REF!</definedName>
  </definedNames>
  <calcPr calcId="171027"/>
</workbook>
</file>

<file path=xl/calcChain.xml><?xml version="1.0" encoding="utf-8"?>
<calcChain xmlns="http://schemas.openxmlformats.org/spreadsheetml/2006/main">
  <c r="Q5" i="24" l="1"/>
  <c r="C12" i="17"/>
  <c r="C12" i="20"/>
  <c r="D33" i="22" l="1"/>
  <c r="E33" i="22"/>
  <c r="E30" i="23" s="1"/>
  <c r="E31" i="23" s="1"/>
  <c r="E32" i="23" s="1"/>
  <c r="F33" i="22"/>
  <c r="F30" i="23" s="1"/>
  <c r="G33" i="22"/>
  <c r="D28" i="22"/>
  <c r="D26" i="23" s="1"/>
  <c r="D29" i="23" s="1"/>
  <c r="E28" i="22"/>
  <c r="E26" i="23" s="1"/>
  <c r="E27" i="23" s="1"/>
  <c r="E28" i="23" s="1"/>
  <c r="F28" i="22"/>
  <c r="G28" i="22"/>
  <c r="C28" i="22"/>
  <c r="C26" i="23" s="1"/>
  <c r="C29" i="23" s="1"/>
  <c r="D23" i="22"/>
  <c r="E23" i="22"/>
  <c r="F23" i="22"/>
  <c r="G23" i="22"/>
  <c r="G22" i="23" s="1"/>
  <c r="G25" i="23" s="1"/>
  <c r="C23" i="22"/>
  <c r="C22" i="23" s="1"/>
  <c r="C25" i="23" s="1"/>
  <c r="D52" i="22"/>
  <c r="E52" i="22"/>
  <c r="E48" i="23" s="1"/>
  <c r="E49" i="23" s="1"/>
  <c r="E50" i="23" s="1"/>
  <c r="F52" i="22"/>
  <c r="F48" i="23" s="1"/>
  <c r="G52" i="22"/>
  <c r="C52" i="22"/>
  <c r="D46" i="22"/>
  <c r="D42" i="23" s="1"/>
  <c r="D45" i="23" s="1"/>
  <c r="E46" i="22"/>
  <c r="E42" i="23" s="1"/>
  <c r="E43" i="23" s="1"/>
  <c r="E44" i="23" s="1"/>
  <c r="F46" i="22"/>
  <c r="G46" i="22"/>
  <c r="C46" i="22"/>
  <c r="C42" i="23" s="1"/>
  <c r="C45" i="23" s="1"/>
  <c r="D41" i="22"/>
  <c r="D38" i="23" s="1"/>
  <c r="D41" i="23" s="1"/>
  <c r="E41" i="22"/>
  <c r="F41" i="22"/>
  <c r="G41" i="22"/>
  <c r="G38" i="23" s="1"/>
  <c r="G41" i="23" s="1"/>
  <c r="C41" i="22"/>
  <c r="C38" i="23" s="1"/>
  <c r="C41" i="23" s="1"/>
  <c r="D37" i="22"/>
  <c r="E37" i="22"/>
  <c r="F37" i="22"/>
  <c r="F34" i="23" s="1"/>
  <c r="G37" i="22"/>
  <c r="G34" i="23" s="1"/>
  <c r="G37" i="23" s="1"/>
  <c r="C37" i="22"/>
  <c r="C33" i="22"/>
  <c r="D22" i="23"/>
  <c r="D25" i="23" s="1"/>
  <c r="D18" i="22"/>
  <c r="E18" i="22"/>
  <c r="E18" i="23" s="1"/>
  <c r="E19" i="23" s="1"/>
  <c r="E20" i="23" s="1"/>
  <c r="F18" i="22"/>
  <c r="F18" i="23" s="1"/>
  <c r="G18" i="22"/>
  <c r="G18" i="23" s="1"/>
  <c r="G21" i="23" s="1"/>
  <c r="C18" i="22"/>
  <c r="F33" i="23" l="1"/>
  <c r="F31" i="23"/>
  <c r="F32" i="23" s="1"/>
  <c r="F19" i="23"/>
  <c r="F20" i="23" s="1"/>
  <c r="F21" i="23"/>
  <c r="F37" i="23"/>
  <c r="F35" i="23"/>
  <c r="F36" i="23" s="1"/>
  <c r="F49" i="23"/>
  <c r="F50" i="23" s="1"/>
  <c r="F51" i="23"/>
  <c r="F22" i="23"/>
  <c r="G26" i="23"/>
  <c r="G29" i="23" s="1"/>
  <c r="C30" i="23"/>
  <c r="C33" i="23" s="1"/>
  <c r="D30" i="23"/>
  <c r="D33" i="23" s="1"/>
  <c r="E34" i="23"/>
  <c r="E35" i="23" s="1"/>
  <c r="E36" i="23" s="1"/>
  <c r="F38" i="23"/>
  <c r="G42" i="23"/>
  <c r="G45" i="23" s="1"/>
  <c r="C48" i="23"/>
  <c r="C51" i="23" s="1"/>
  <c r="D48" i="23"/>
  <c r="D51" i="23" s="1"/>
  <c r="C18" i="23"/>
  <c r="C21" i="23" s="1"/>
  <c r="D18" i="23"/>
  <c r="D21" i="23" s="1"/>
  <c r="E22" i="23"/>
  <c r="E23" i="23" s="1"/>
  <c r="E24" i="23" s="1"/>
  <c r="F26" i="23"/>
  <c r="G30" i="23"/>
  <c r="G33" i="23" s="1"/>
  <c r="C34" i="23"/>
  <c r="C37" i="23" s="1"/>
  <c r="D34" i="23"/>
  <c r="D37" i="23" s="1"/>
  <c r="E38" i="23"/>
  <c r="E39" i="23" s="1"/>
  <c r="E40" i="23" s="1"/>
  <c r="F42" i="23"/>
  <c r="G48" i="23"/>
  <c r="G51" i="23" s="1"/>
  <c r="G19" i="23"/>
  <c r="G20" i="23" s="1"/>
  <c r="E21" i="23"/>
  <c r="C23" i="23"/>
  <c r="C24" i="23" s="1"/>
  <c r="G23" i="23"/>
  <c r="G24" i="23" s="1"/>
  <c r="C27" i="23"/>
  <c r="C28" i="23" s="1"/>
  <c r="G27" i="23"/>
  <c r="E29" i="23"/>
  <c r="E33" i="23"/>
  <c r="G35" i="23"/>
  <c r="G36" i="23" s="1"/>
  <c r="E37" i="23"/>
  <c r="C39" i="23"/>
  <c r="C40" i="23" s="1"/>
  <c r="G39" i="23"/>
  <c r="G40" i="23" s="1"/>
  <c r="E41" i="23"/>
  <c r="C43" i="23"/>
  <c r="C44" i="23" s="1"/>
  <c r="E45" i="23"/>
  <c r="E51" i="23"/>
  <c r="D23" i="23"/>
  <c r="D24" i="23" s="1"/>
  <c r="D27" i="23"/>
  <c r="D28" i="23" s="1"/>
  <c r="D35" i="23"/>
  <c r="D36" i="23" s="1"/>
  <c r="D39" i="23"/>
  <c r="D40" i="23" s="1"/>
  <c r="D43" i="23"/>
  <c r="D44" i="23" s="1"/>
  <c r="D49" i="23"/>
  <c r="D50" i="23" s="1"/>
  <c r="Q6" i="24"/>
  <c r="D12" i="22"/>
  <c r="E12" i="22"/>
  <c r="F12" i="22"/>
  <c r="G12" i="22"/>
  <c r="G15" i="22" s="1"/>
  <c r="C12" i="22"/>
  <c r="C15" i="22" s="1"/>
  <c r="F53" i="22"/>
  <c r="G55" i="22"/>
  <c r="E53" i="22"/>
  <c r="D55" i="22"/>
  <c r="C55" i="22"/>
  <c r="D49" i="22"/>
  <c r="G49" i="22"/>
  <c r="E47" i="22"/>
  <c r="C49" i="22"/>
  <c r="F44" i="22"/>
  <c r="D44" i="22"/>
  <c r="G44" i="22"/>
  <c r="F42" i="22"/>
  <c r="E42" i="22"/>
  <c r="C44" i="22"/>
  <c r="F40" i="22"/>
  <c r="G40" i="22"/>
  <c r="F38" i="22"/>
  <c r="E38" i="22"/>
  <c r="C40" i="22"/>
  <c r="F34" i="22"/>
  <c r="G36" i="22"/>
  <c r="E34" i="22"/>
  <c r="D36" i="22"/>
  <c r="C36" i="22"/>
  <c r="D31" i="22"/>
  <c r="G31" i="22"/>
  <c r="E29" i="22"/>
  <c r="C31" i="22"/>
  <c r="F26" i="22"/>
  <c r="D26" i="22"/>
  <c r="G26" i="22"/>
  <c r="F24" i="22"/>
  <c r="E24" i="22"/>
  <c r="C26" i="22"/>
  <c r="F21" i="22"/>
  <c r="G21" i="22"/>
  <c r="F19" i="22"/>
  <c r="E19" i="22"/>
  <c r="C21" i="22"/>
  <c r="E23" i="24" l="1"/>
  <c r="C12" i="24"/>
  <c r="G49" i="23"/>
  <c r="C35" i="23"/>
  <c r="C36" i="23" s="1"/>
  <c r="E52" i="24"/>
  <c r="G23" i="24"/>
  <c r="G24" i="24" s="1"/>
  <c r="G25" i="24" s="1"/>
  <c r="G18" i="24"/>
  <c r="G19" i="24" s="1"/>
  <c r="G20" i="24" s="1"/>
  <c r="D23" i="24"/>
  <c r="D52" i="24"/>
  <c r="D55" i="24" s="1"/>
  <c r="E37" i="24"/>
  <c r="E38" i="24" s="1"/>
  <c r="E39" i="24" s="1"/>
  <c r="E18" i="24"/>
  <c r="E21" i="24" s="1"/>
  <c r="D46" i="24"/>
  <c r="E33" i="24"/>
  <c r="E36" i="24" s="1"/>
  <c r="C46" i="24"/>
  <c r="C47" i="24" s="1"/>
  <c r="C48" i="24" s="1"/>
  <c r="D28" i="24"/>
  <c r="D29" i="24" s="1"/>
  <c r="D30" i="24" s="1"/>
  <c r="E46" i="24"/>
  <c r="E28" i="24"/>
  <c r="E31" i="24" s="1"/>
  <c r="C33" i="24"/>
  <c r="C34" i="24" s="1"/>
  <c r="C35" i="24" s="1"/>
  <c r="C37" i="24"/>
  <c r="C40" i="24" s="1"/>
  <c r="G28" i="24"/>
  <c r="G46" i="24"/>
  <c r="G49" i="24" s="1"/>
  <c r="D37" i="24"/>
  <c r="D40" i="24" s="1"/>
  <c r="G41" i="24"/>
  <c r="G44" i="24" s="1"/>
  <c r="C28" i="24"/>
  <c r="F52" i="24"/>
  <c r="F53" i="24" s="1"/>
  <c r="F54" i="24" s="1"/>
  <c r="F33" i="24"/>
  <c r="F36" i="24" s="1"/>
  <c r="C41" i="24"/>
  <c r="C42" i="24" s="1"/>
  <c r="C43" i="24" s="1"/>
  <c r="D18" i="24"/>
  <c r="D21" i="24" s="1"/>
  <c r="F28" i="24"/>
  <c r="F29" i="24" s="1"/>
  <c r="F30" i="24" s="1"/>
  <c r="F23" i="24"/>
  <c r="F24" i="24" s="1"/>
  <c r="F25" i="24" s="1"/>
  <c r="F41" i="24"/>
  <c r="F42" i="24" s="1"/>
  <c r="F43" i="24" s="1"/>
  <c r="F37" i="24"/>
  <c r="G37" i="24"/>
  <c r="G40" i="24" s="1"/>
  <c r="C18" i="24"/>
  <c r="C19" i="24" s="1"/>
  <c r="C20" i="24" s="1"/>
  <c r="F18" i="24"/>
  <c r="F19" i="24" s="1"/>
  <c r="F20" i="24" s="1"/>
  <c r="C23" i="24"/>
  <c r="C26" i="24" s="1"/>
  <c r="D41" i="24"/>
  <c r="D44" i="24" s="1"/>
  <c r="D33" i="24"/>
  <c r="D34" i="24" s="1"/>
  <c r="D35" i="24" s="1"/>
  <c r="E41" i="24"/>
  <c r="E44" i="24" s="1"/>
  <c r="G33" i="24"/>
  <c r="C52" i="24"/>
  <c r="C55" i="24" s="1"/>
  <c r="F46" i="24"/>
  <c r="F47" i="24" s="1"/>
  <c r="F48" i="24" s="1"/>
  <c r="G52" i="24"/>
  <c r="G53" i="24" s="1"/>
  <c r="G54" i="24" s="1"/>
  <c r="C31" i="23"/>
  <c r="C32" i="23" s="1"/>
  <c r="E25" i="23"/>
  <c r="G28" i="23"/>
  <c r="G43" i="23"/>
  <c r="G44" i="23" s="1"/>
  <c r="C49" i="23"/>
  <c r="C50" i="23" s="1"/>
  <c r="E12" i="23"/>
  <c r="E12" i="24"/>
  <c r="E15" i="24" s="1"/>
  <c r="E13" i="22"/>
  <c r="E14" i="22" s="1"/>
  <c r="F43" i="23"/>
  <c r="F44" i="23" s="1"/>
  <c r="F45" i="23"/>
  <c r="C15" i="24"/>
  <c r="C12" i="23"/>
  <c r="D15" i="22"/>
  <c r="D12" i="24"/>
  <c r="D13" i="24" s="1"/>
  <c r="D14" i="24" s="1"/>
  <c r="D12" i="23"/>
  <c r="D13" i="22"/>
  <c r="D14" i="22" s="1"/>
  <c r="G50" i="23"/>
  <c r="D31" i="23"/>
  <c r="D32" i="23" s="1"/>
  <c r="D19" i="23"/>
  <c r="D20" i="23" s="1"/>
  <c r="F29" i="23"/>
  <c r="F27" i="23"/>
  <c r="F28" i="23" s="1"/>
  <c r="G12" i="24"/>
  <c r="G13" i="24" s="1"/>
  <c r="G14" i="24" s="1"/>
  <c r="G12" i="23"/>
  <c r="G13" i="22"/>
  <c r="G14" i="22" s="1"/>
  <c r="G31" i="23"/>
  <c r="G32" i="23" s="1"/>
  <c r="F41" i="23"/>
  <c r="F39" i="23"/>
  <c r="F40" i="23" s="1"/>
  <c r="F12" i="23"/>
  <c r="F12" i="24"/>
  <c r="F15" i="24" s="1"/>
  <c r="F13" i="22"/>
  <c r="F14" i="22" s="1"/>
  <c r="C19" i="23"/>
  <c r="C20" i="23" s="1"/>
  <c r="F23" i="23"/>
  <c r="F24" i="23" s="1"/>
  <c r="F25" i="23"/>
  <c r="E26" i="24"/>
  <c r="E24" i="24"/>
  <c r="E25" i="24" s="1"/>
  <c r="F40" i="24"/>
  <c r="F38" i="24"/>
  <c r="F39" i="24" s="1"/>
  <c r="C24" i="24"/>
  <c r="C25" i="24" s="1"/>
  <c r="E34" i="24"/>
  <c r="E35" i="24" s="1"/>
  <c r="D47" i="24"/>
  <c r="D48" i="24" s="1"/>
  <c r="D49" i="24"/>
  <c r="C29" i="24"/>
  <c r="C30" i="24" s="1"/>
  <c r="C31" i="24"/>
  <c r="E47" i="24"/>
  <c r="E48" i="24" s="1"/>
  <c r="E49" i="24"/>
  <c r="E29" i="24"/>
  <c r="E30" i="24" s="1"/>
  <c r="D24" i="24"/>
  <c r="D25" i="24" s="1"/>
  <c r="D26" i="24"/>
  <c r="G34" i="24"/>
  <c r="G35" i="24" s="1"/>
  <c r="G36" i="24"/>
  <c r="D19" i="24"/>
  <c r="D20" i="24" s="1"/>
  <c r="D53" i="24"/>
  <c r="D54" i="24" s="1"/>
  <c r="G47" i="24"/>
  <c r="G48" i="24" s="1"/>
  <c r="G29" i="24"/>
  <c r="G30" i="24" s="1"/>
  <c r="G31" i="24"/>
  <c r="D24" i="22"/>
  <c r="D25" i="22" s="1"/>
  <c r="F31" i="22"/>
  <c r="F35" i="22"/>
  <c r="D42" i="22"/>
  <c r="D43" i="22" s="1"/>
  <c r="F49" i="22"/>
  <c r="F54" i="22"/>
  <c r="D19" i="22"/>
  <c r="D20" i="22" s="1"/>
  <c r="D38" i="22"/>
  <c r="D39" i="22" s="1"/>
  <c r="F15" i="22"/>
  <c r="F20" i="22"/>
  <c r="D21" i="22"/>
  <c r="D29" i="22"/>
  <c r="D30" i="22" s="1"/>
  <c r="F36" i="22"/>
  <c r="F39" i="22"/>
  <c r="D40" i="22"/>
  <c r="D47" i="22"/>
  <c r="D48" i="22" s="1"/>
  <c r="F55" i="22"/>
  <c r="F25" i="22"/>
  <c r="F29" i="22"/>
  <c r="F30" i="22" s="1"/>
  <c r="D34" i="22"/>
  <c r="D35" i="22" s="1"/>
  <c r="F43" i="22"/>
  <c r="F47" i="22"/>
  <c r="F48" i="22" s="1"/>
  <c r="D53" i="22"/>
  <c r="D54" i="22" s="1"/>
  <c r="E20" i="22"/>
  <c r="E25" i="22"/>
  <c r="E30" i="22"/>
  <c r="E35" i="22"/>
  <c r="E39" i="22"/>
  <c r="E43" i="22"/>
  <c r="E48" i="22"/>
  <c r="E54" i="22"/>
  <c r="C13" i="22"/>
  <c r="C14" i="22" s="1"/>
  <c r="E15" i="22"/>
  <c r="C19" i="22"/>
  <c r="C20" i="22" s="1"/>
  <c r="G19" i="22"/>
  <c r="G20" i="22" s="1"/>
  <c r="E21" i="22"/>
  <c r="C24" i="22"/>
  <c r="C25" i="22" s="1"/>
  <c r="G24" i="22"/>
  <c r="G25" i="22" s="1"/>
  <c r="E26" i="22"/>
  <c r="C29" i="22"/>
  <c r="C30" i="22" s="1"/>
  <c r="G29" i="22"/>
  <c r="G30" i="22" s="1"/>
  <c r="E31" i="22"/>
  <c r="C34" i="22"/>
  <c r="C35" i="22" s="1"/>
  <c r="G34" i="22"/>
  <c r="G35" i="22" s="1"/>
  <c r="E36" i="22"/>
  <c r="C38" i="22"/>
  <c r="C39" i="22" s="1"/>
  <c r="G38" i="22"/>
  <c r="G39" i="22" s="1"/>
  <c r="E40" i="22"/>
  <c r="C42" i="22"/>
  <c r="C43" i="22" s="1"/>
  <c r="G42" i="22"/>
  <c r="G43" i="22" s="1"/>
  <c r="E44" i="22"/>
  <c r="C47" i="22"/>
  <c r="C48" i="22" s="1"/>
  <c r="G47" i="22"/>
  <c r="G48" i="22" s="1"/>
  <c r="E49" i="22"/>
  <c r="C53" i="22"/>
  <c r="C54" i="22" s="1"/>
  <c r="G53" i="22"/>
  <c r="G54" i="22" s="1"/>
  <c r="E55" i="22"/>
  <c r="C36" i="24" l="1"/>
  <c r="F49" i="24"/>
  <c r="F34" i="24"/>
  <c r="F35" i="24" s="1"/>
  <c r="G38" i="24"/>
  <c r="G39" i="24" s="1"/>
  <c r="D38" i="24"/>
  <c r="D39" i="24" s="1"/>
  <c r="D36" i="24"/>
  <c r="G26" i="24"/>
  <c r="C49" i="24"/>
  <c r="C21" i="24"/>
  <c r="E40" i="24"/>
  <c r="F21" i="24"/>
  <c r="F31" i="24"/>
  <c r="C53" i="24"/>
  <c r="C54" i="24" s="1"/>
  <c r="F26" i="24"/>
  <c r="G21" i="24"/>
  <c r="C44" i="24"/>
  <c r="G42" i="24"/>
  <c r="G43" i="24" s="1"/>
  <c r="D42" i="24"/>
  <c r="D43" i="24" s="1"/>
  <c r="F55" i="24"/>
  <c r="E42" i="24"/>
  <c r="E43" i="24" s="1"/>
  <c r="F44" i="24"/>
  <c r="E19" i="24"/>
  <c r="E20" i="24" s="1"/>
  <c r="G55" i="24"/>
  <c r="C38" i="24"/>
  <c r="C39" i="24" s="1"/>
  <c r="D31" i="24"/>
  <c r="E55" i="24"/>
  <c r="E53" i="24"/>
  <c r="E54" i="24" s="1"/>
  <c r="D15" i="24"/>
  <c r="F13" i="24"/>
  <c r="F14" i="24" s="1"/>
  <c r="D15" i="23"/>
  <c r="D13" i="23"/>
  <c r="D14" i="23" s="1"/>
  <c r="C13" i="24"/>
  <c r="C14" i="24" s="1"/>
  <c r="G15" i="24"/>
  <c r="E13" i="24"/>
  <c r="E14" i="24" s="1"/>
  <c r="E13" i="23"/>
  <c r="E14" i="23" s="1"/>
  <c r="E15" i="23"/>
  <c r="F15" i="23"/>
  <c r="F13" i="23"/>
  <c r="F14" i="23" s="1"/>
  <c r="G15" i="23"/>
  <c r="G13" i="23"/>
  <c r="G14" i="23" s="1"/>
  <c r="C15" i="23"/>
  <c r="C13" i="23"/>
  <c r="C14" i="23" s="1"/>
  <c r="G48" i="21" l="1"/>
  <c r="F48" i="21"/>
  <c r="E48" i="21"/>
  <c r="D48" i="21"/>
  <c r="C48" i="21"/>
  <c r="C51" i="21" s="1"/>
  <c r="G51" i="21"/>
  <c r="E51" i="21"/>
  <c r="G49" i="21"/>
  <c r="G50" i="21" s="1"/>
  <c r="C49" i="21"/>
  <c r="C50" i="21" s="1"/>
  <c r="F51" i="21"/>
  <c r="E49" i="21"/>
  <c r="G42" i="21"/>
  <c r="G43" i="21" s="1"/>
  <c r="G44" i="21" s="1"/>
  <c r="F42" i="21"/>
  <c r="F45" i="21" s="1"/>
  <c r="E42" i="21"/>
  <c r="D42" i="21"/>
  <c r="C42" i="21"/>
  <c r="C43" i="21" s="1"/>
  <c r="C44" i="21" s="1"/>
  <c r="G45" i="21"/>
  <c r="E45" i="21"/>
  <c r="E43" i="21"/>
  <c r="G38" i="21"/>
  <c r="G39" i="21" s="1"/>
  <c r="G40" i="21" s="1"/>
  <c r="F38" i="21"/>
  <c r="E38" i="21"/>
  <c r="D38" i="21"/>
  <c r="C38" i="21"/>
  <c r="C41" i="21" s="1"/>
  <c r="G41" i="21"/>
  <c r="E41" i="21"/>
  <c r="C39" i="21"/>
  <c r="C40" i="21" s="1"/>
  <c r="F41" i="21"/>
  <c r="E39" i="21"/>
  <c r="G34" i="21"/>
  <c r="F34" i="21"/>
  <c r="E34" i="21"/>
  <c r="D34" i="21"/>
  <c r="C34" i="21"/>
  <c r="C37" i="21" s="1"/>
  <c r="G37" i="21"/>
  <c r="E37" i="21"/>
  <c r="G35" i="21"/>
  <c r="G36" i="21" s="1"/>
  <c r="C35" i="21"/>
  <c r="C36" i="21" s="1"/>
  <c r="F37" i="21"/>
  <c r="E35" i="21"/>
  <c r="G30" i="21"/>
  <c r="G33" i="21" s="1"/>
  <c r="F30" i="21"/>
  <c r="F31" i="21" s="1"/>
  <c r="F32" i="21" s="1"/>
  <c r="E30" i="21"/>
  <c r="E31" i="21" s="1"/>
  <c r="D30" i="21"/>
  <c r="C30" i="21"/>
  <c r="F33" i="21"/>
  <c r="D33" i="21"/>
  <c r="D31" i="21"/>
  <c r="D32" i="21"/>
  <c r="C33" i="21"/>
  <c r="G26" i="21"/>
  <c r="F26" i="21"/>
  <c r="E26" i="21"/>
  <c r="D26" i="21"/>
  <c r="C26" i="21"/>
  <c r="C29" i="21" s="1"/>
  <c r="G29" i="21"/>
  <c r="E29" i="21"/>
  <c r="G27" i="21"/>
  <c r="G28" i="21" s="1"/>
  <c r="C27" i="21"/>
  <c r="C28" i="21" s="1"/>
  <c r="F29" i="21"/>
  <c r="E27" i="21"/>
  <c r="D27" i="21"/>
  <c r="G22" i="21"/>
  <c r="G23" i="21" s="1"/>
  <c r="G24" i="21" s="1"/>
  <c r="F22" i="21"/>
  <c r="E22" i="21"/>
  <c r="D22" i="21"/>
  <c r="D23" i="21" s="1"/>
  <c r="D24" i="21" s="1"/>
  <c r="E25" i="21"/>
  <c r="F25" i="21"/>
  <c r="C22" i="21"/>
  <c r="C23" i="21" s="1"/>
  <c r="G25" i="21"/>
  <c r="G18" i="21"/>
  <c r="G19" i="21" s="1"/>
  <c r="G20" i="21" s="1"/>
  <c r="F18" i="21"/>
  <c r="F21" i="21" s="1"/>
  <c r="E18" i="21"/>
  <c r="E19" i="21" s="1"/>
  <c r="D18" i="21"/>
  <c r="C18" i="21"/>
  <c r="C19" i="21" s="1"/>
  <c r="C20" i="21" s="1"/>
  <c r="G21" i="21"/>
  <c r="D19" i="21"/>
  <c r="G12" i="21"/>
  <c r="F12" i="21"/>
  <c r="E12" i="21"/>
  <c r="E15" i="21" s="1"/>
  <c r="D12" i="21"/>
  <c r="C12" i="21"/>
  <c r="G15" i="21"/>
  <c r="D15" i="21"/>
  <c r="C15" i="21"/>
  <c r="F15" i="21"/>
  <c r="D13" i="21"/>
  <c r="D14" i="21" s="1"/>
  <c r="G52" i="20"/>
  <c r="G55" i="20" s="1"/>
  <c r="F52" i="20"/>
  <c r="F55" i="20" s="1"/>
  <c r="E52" i="20"/>
  <c r="D52" i="20"/>
  <c r="D55" i="20" s="1"/>
  <c r="C52" i="20"/>
  <c r="C55" i="20" s="1"/>
  <c r="G46" i="20"/>
  <c r="F46" i="20"/>
  <c r="F47" i="20" s="1"/>
  <c r="E46" i="20"/>
  <c r="D46" i="20"/>
  <c r="C46" i="20"/>
  <c r="C49" i="20" s="1"/>
  <c r="F53" i="20"/>
  <c r="D49" i="20"/>
  <c r="G49" i="20"/>
  <c r="F49" i="20"/>
  <c r="G41" i="20"/>
  <c r="F41" i="20"/>
  <c r="E41" i="20"/>
  <c r="E44" i="20" s="1"/>
  <c r="D41" i="20"/>
  <c r="C41" i="20"/>
  <c r="C42" i="20" s="1"/>
  <c r="C43" i="20" s="1"/>
  <c r="F44" i="20"/>
  <c r="G42" i="20"/>
  <c r="G43" i="20" s="1"/>
  <c r="G44" i="20"/>
  <c r="F42" i="20"/>
  <c r="F43" i="20" s="1"/>
  <c r="G37" i="20"/>
  <c r="G38" i="20" s="1"/>
  <c r="G39" i="20" s="1"/>
  <c r="F37" i="20"/>
  <c r="F40" i="20" s="1"/>
  <c r="E37" i="20"/>
  <c r="E38" i="20" s="1"/>
  <c r="D37" i="20"/>
  <c r="C37" i="20"/>
  <c r="C40" i="20" s="1"/>
  <c r="D38" i="20"/>
  <c r="G33" i="20"/>
  <c r="G36" i="20" s="1"/>
  <c r="F33" i="20"/>
  <c r="F36" i="20" s="1"/>
  <c r="E33" i="20"/>
  <c r="E34" i="20" s="1"/>
  <c r="D33" i="20"/>
  <c r="D34" i="20" s="1"/>
  <c r="C33" i="20"/>
  <c r="C36" i="20" s="1"/>
  <c r="G34" i="20"/>
  <c r="G35" i="20" s="1"/>
  <c r="C34" i="20"/>
  <c r="C35" i="20" s="1"/>
  <c r="G28" i="20"/>
  <c r="F28" i="20"/>
  <c r="F31" i="20" s="1"/>
  <c r="E28" i="20"/>
  <c r="E29" i="20" s="1"/>
  <c r="D28" i="20"/>
  <c r="C28" i="20"/>
  <c r="C29" i="20" s="1"/>
  <c r="C30" i="20" s="1"/>
  <c r="G31" i="20"/>
  <c r="D29" i="20"/>
  <c r="D30" i="20" s="1"/>
  <c r="G29" i="20"/>
  <c r="G30" i="20" s="1"/>
  <c r="D31" i="20"/>
  <c r="G23" i="20"/>
  <c r="G24" i="20" s="1"/>
  <c r="G25" i="20" s="1"/>
  <c r="F23" i="20"/>
  <c r="F26" i="20" s="1"/>
  <c r="E23" i="20"/>
  <c r="E24" i="20" s="1"/>
  <c r="D23" i="20"/>
  <c r="C23" i="20"/>
  <c r="C26" i="20" s="1"/>
  <c r="G18" i="20"/>
  <c r="G19" i="20" s="1"/>
  <c r="G20" i="20" s="1"/>
  <c r="F18" i="20"/>
  <c r="F21" i="20" s="1"/>
  <c r="E18" i="20"/>
  <c r="E19" i="20" s="1"/>
  <c r="D18" i="20"/>
  <c r="C18" i="20"/>
  <c r="C19" i="20" s="1"/>
  <c r="C20" i="20" s="1"/>
  <c r="G21" i="20"/>
  <c r="D19" i="20"/>
  <c r="D20" i="20" s="1"/>
  <c r="D21" i="20"/>
  <c r="G12" i="20"/>
  <c r="G13" i="20" s="1"/>
  <c r="G14" i="20" s="1"/>
  <c r="F12" i="20"/>
  <c r="F15" i="20" s="1"/>
  <c r="E12" i="20"/>
  <c r="D12" i="20"/>
  <c r="C13" i="20"/>
  <c r="C14" i="20" s="1"/>
  <c r="E15" i="20"/>
  <c r="E13" i="20"/>
  <c r="C15" i="20"/>
  <c r="Q5" i="20"/>
  <c r="Q4" i="17"/>
  <c r="G52" i="19"/>
  <c r="F52" i="19"/>
  <c r="F55" i="19" s="1"/>
  <c r="E52" i="19"/>
  <c r="D52" i="19"/>
  <c r="C52" i="19"/>
  <c r="G55" i="19"/>
  <c r="E55" i="19"/>
  <c r="C55" i="19"/>
  <c r="G53" i="19"/>
  <c r="G54" i="19" s="1"/>
  <c r="C53" i="19"/>
  <c r="C54" i="19" s="1"/>
  <c r="D55" i="19"/>
  <c r="G46" i="19"/>
  <c r="F46" i="19"/>
  <c r="E46" i="19"/>
  <c r="E49" i="19" s="1"/>
  <c r="D46" i="19"/>
  <c r="D49" i="19" s="1"/>
  <c r="C46" i="19"/>
  <c r="C49" i="19"/>
  <c r="G49" i="19"/>
  <c r="F49" i="19"/>
  <c r="G47" i="19"/>
  <c r="G48" i="19" s="1"/>
  <c r="C47" i="19"/>
  <c r="C48" i="19" s="1"/>
  <c r="F47" i="19"/>
  <c r="F48" i="19" s="1"/>
  <c r="G41" i="19"/>
  <c r="G44" i="19" s="1"/>
  <c r="F41" i="19"/>
  <c r="E41" i="19"/>
  <c r="D41" i="19"/>
  <c r="D42" i="19" s="1"/>
  <c r="C41" i="19"/>
  <c r="C44" i="19"/>
  <c r="E44" i="19"/>
  <c r="E42" i="19"/>
  <c r="C42" i="19"/>
  <c r="F44" i="19"/>
  <c r="E43" i="19"/>
  <c r="G37" i="19"/>
  <c r="F37" i="19"/>
  <c r="F38" i="19" s="1"/>
  <c r="F39" i="19" s="1"/>
  <c r="E37" i="19"/>
  <c r="E40" i="19" s="1"/>
  <c r="D37" i="19"/>
  <c r="C37" i="19"/>
  <c r="G40" i="19"/>
  <c r="F40" i="19"/>
  <c r="C40" i="19"/>
  <c r="G38" i="19"/>
  <c r="G39" i="19" s="1"/>
  <c r="C38" i="19"/>
  <c r="C39" i="19" s="1"/>
  <c r="D40" i="19"/>
  <c r="C36" i="19"/>
  <c r="C34" i="19"/>
  <c r="G33" i="19"/>
  <c r="F33" i="19"/>
  <c r="E33" i="19"/>
  <c r="E34" i="19" s="1"/>
  <c r="D33" i="19"/>
  <c r="C33" i="19"/>
  <c r="F36" i="19"/>
  <c r="D34" i="19"/>
  <c r="G36" i="19"/>
  <c r="D35" i="19"/>
  <c r="C31" i="19"/>
  <c r="C29" i="19"/>
  <c r="G28" i="19"/>
  <c r="G31" i="19" s="1"/>
  <c r="F28" i="19"/>
  <c r="E28" i="19"/>
  <c r="D28" i="19"/>
  <c r="C28" i="19"/>
  <c r="E31" i="19"/>
  <c r="G29" i="19"/>
  <c r="G30" i="19" s="1"/>
  <c r="C30" i="19"/>
  <c r="F31" i="19"/>
  <c r="C26" i="19"/>
  <c r="C24" i="19"/>
  <c r="G23" i="19"/>
  <c r="F23" i="19"/>
  <c r="F26" i="19" s="1"/>
  <c r="E23" i="19"/>
  <c r="E26" i="19" s="1"/>
  <c r="D23" i="19"/>
  <c r="C23" i="19"/>
  <c r="G26" i="19"/>
  <c r="D26" i="19"/>
  <c r="D24" i="19"/>
  <c r="D25" i="19" s="1"/>
  <c r="G24" i="19"/>
  <c r="G25" i="19" s="1"/>
  <c r="G21" i="19"/>
  <c r="C19" i="19"/>
  <c r="G18" i="19"/>
  <c r="G19" i="19" s="1"/>
  <c r="G20" i="19" s="1"/>
  <c r="F18" i="19"/>
  <c r="F21" i="19" s="1"/>
  <c r="E18" i="19"/>
  <c r="E21" i="19" s="1"/>
  <c r="D18" i="19"/>
  <c r="C18" i="19"/>
  <c r="C21" i="19"/>
  <c r="F19" i="19"/>
  <c r="F20" i="19" s="1"/>
  <c r="D21" i="19"/>
  <c r="C15" i="19"/>
  <c r="C13" i="19"/>
  <c r="D12" i="19"/>
  <c r="D15" i="19" s="1"/>
  <c r="G12" i="19"/>
  <c r="G15" i="19" s="1"/>
  <c r="F12" i="19"/>
  <c r="F15" i="19" s="1"/>
  <c r="E12" i="19"/>
  <c r="C12" i="19"/>
  <c r="C14" i="19" s="1"/>
  <c r="G13" i="19"/>
  <c r="G14" i="19" s="1"/>
  <c r="E13" i="19"/>
  <c r="C14" i="16"/>
  <c r="C13" i="16"/>
  <c r="C15" i="16"/>
  <c r="C12" i="14"/>
  <c r="C38" i="20" l="1"/>
  <c r="C39" i="20" s="1"/>
  <c r="G26" i="20"/>
  <c r="G40" i="20"/>
  <c r="E42" i="20"/>
  <c r="G15" i="20"/>
  <c r="F49" i="21"/>
  <c r="F50" i="21" s="1"/>
  <c r="E50" i="21"/>
  <c r="D51" i="21"/>
  <c r="D49" i="21"/>
  <c r="D50" i="21" s="1"/>
  <c r="C45" i="21"/>
  <c r="F43" i="21"/>
  <c r="F44" i="21" s="1"/>
  <c r="E44" i="21"/>
  <c r="D45" i="21"/>
  <c r="D43" i="21"/>
  <c r="D44" i="21" s="1"/>
  <c r="F39" i="21"/>
  <c r="F40" i="21" s="1"/>
  <c r="E40" i="21"/>
  <c r="D41" i="21"/>
  <c r="D39" i="21"/>
  <c r="D40" i="21" s="1"/>
  <c r="F35" i="21"/>
  <c r="F36" i="21" s="1"/>
  <c r="E36" i="21"/>
  <c r="D37" i="21"/>
  <c r="D35" i="21"/>
  <c r="D36" i="21" s="1"/>
  <c r="E32" i="21"/>
  <c r="C31" i="21"/>
  <c r="C32" i="21" s="1"/>
  <c r="G31" i="21"/>
  <c r="G32" i="21" s="1"/>
  <c r="E33" i="21"/>
  <c r="D28" i="21"/>
  <c r="F27" i="21"/>
  <c r="F28" i="21" s="1"/>
  <c r="E28" i="21"/>
  <c r="D29" i="21"/>
  <c r="E23" i="21"/>
  <c r="E24" i="21" s="1"/>
  <c r="C24" i="21"/>
  <c r="C25" i="21"/>
  <c r="F23" i="21"/>
  <c r="F24" i="21" s="1"/>
  <c r="D25" i="21"/>
  <c r="E21" i="21"/>
  <c r="C21" i="21"/>
  <c r="D20" i="21"/>
  <c r="F19" i="21"/>
  <c r="F20" i="21" s="1"/>
  <c r="E20" i="21"/>
  <c r="D21" i="21"/>
  <c r="E13" i="21"/>
  <c r="E14" i="21" s="1"/>
  <c r="F13" i="21"/>
  <c r="F14" i="21" s="1"/>
  <c r="C13" i="21"/>
  <c r="C14" i="21" s="1"/>
  <c r="G13" i="21"/>
  <c r="G14" i="21" s="1"/>
  <c r="E55" i="20"/>
  <c r="E53" i="20"/>
  <c r="E54" i="20" s="1"/>
  <c r="E47" i="20"/>
  <c r="E48" i="20" s="1"/>
  <c r="E49" i="20"/>
  <c r="C47" i="20"/>
  <c r="C48" i="20" s="1"/>
  <c r="G47" i="20"/>
  <c r="G48" i="20" s="1"/>
  <c r="F48" i="20"/>
  <c r="C53" i="20"/>
  <c r="C54" i="20" s="1"/>
  <c r="G53" i="20"/>
  <c r="G54" i="20" s="1"/>
  <c r="F54" i="20"/>
  <c r="D47" i="20"/>
  <c r="D48" i="20" s="1"/>
  <c r="D53" i="20"/>
  <c r="D54" i="20" s="1"/>
  <c r="C44" i="20"/>
  <c r="E43" i="20"/>
  <c r="D44" i="20"/>
  <c r="D42" i="20"/>
  <c r="D43" i="20" s="1"/>
  <c r="D39" i="20"/>
  <c r="F38" i="20"/>
  <c r="F39" i="20" s="1"/>
  <c r="E39" i="20"/>
  <c r="D40" i="20"/>
  <c r="E40" i="20"/>
  <c r="D35" i="20"/>
  <c r="F34" i="20"/>
  <c r="F35" i="20" s="1"/>
  <c r="E35" i="20"/>
  <c r="D36" i="20"/>
  <c r="E36" i="20"/>
  <c r="C31" i="20"/>
  <c r="F29" i="20"/>
  <c r="F30" i="20" s="1"/>
  <c r="E30" i="20"/>
  <c r="E31" i="20"/>
  <c r="C24" i="20"/>
  <c r="C25" i="20" s="1"/>
  <c r="E26" i="20"/>
  <c r="F24" i="20"/>
  <c r="F25" i="20" s="1"/>
  <c r="E25" i="20"/>
  <c r="D26" i="20"/>
  <c r="D24" i="20"/>
  <c r="D25" i="20" s="1"/>
  <c r="C21" i="20"/>
  <c r="F19" i="20"/>
  <c r="F20" i="20" s="1"/>
  <c r="E20" i="20"/>
  <c r="E21" i="20"/>
  <c r="F13" i="20"/>
  <c r="F14" i="20" s="1"/>
  <c r="D13" i="20"/>
  <c r="D14" i="20" s="1"/>
  <c r="E14" i="20"/>
  <c r="D15" i="20"/>
  <c r="F53" i="19"/>
  <c r="F54" i="19" s="1"/>
  <c r="D53" i="19"/>
  <c r="D54" i="19" s="1"/>
  <c r="E53" i="19"/>
  <c r="E54" i="19" s="1"/>
  <c r="D47" i="19"/>
  <c r="D48" i="19" s="1"/>
  <c r="E47" i="19"/>
  <c r="E48" i="19" s="1"/>
  <c r="G42" i="19"/>
  <c r="G43" i="19" s="1"/>
  <c r="C43" i="19"/>
  <c r="D43" i="19"/>
  <c r="F42" i="19"/>
  <c r="F43" i="19" s="1"/>
  <c r="D44" i="19"/>
  <c r="D38" i="19"/>
  <c r="D39" i="19" s="1"/>
  <c r="E38" i="19"/>
  <c r="E39" i="19" s="1"/>
  <c r="F34" i="19"/>
  <c r="F35" i="19" s="1"/>
  <c r="E35" i="19"/>
  <c r="D36" i="19"/>
  <c r="C35" i="19"/>
  <c r="G34" i="19"/>
  <c r="G35" i="19" s="1"/>
  <c r="E36" i="19"/>
  <c r="D30" i="19"/>
  <c r="E30" i="19"/>
  <c r="D29" i="19"/>
  <c r="E29" i="19"/>
  <c r="F29" i="19"/>
  <c r="F30" i="19" s="1"/>
  <c r="D31" i="19"/>
  <c r="C25" i="19"/>
  <c r="E24" i="19"/>
  <c r="E25" i="19" s="1"/>
  <c r="F24" i="19"/>
  <c r="F25" i="19" s="1"/>
  <c r="C20" i="19"/>
  <c r="D19" i="19"/>
  <c r="D20" i="19" s="1"/>
  <c r="E19" i="19"/>
  <c r="E20" i="19" s="1"/>
  <c r="E15" i="19"/>
  <c r="D13" i="19"/>
  <c r="D14" i="19" s="1"/>
  <c r="F13" i="19"/>
  <c r="F14" i="19" s="1"/>
  <c r="E14" i="19"/>
  <c r="C41" i="16"/>
  <c r="C41" i="17" l="1"/>
  <c r="C13" i="17"/>
  <c r="O15" i="13"/>
  <c r="C12" i="16"/>
  <c r="L8" i="13"/>
  <c r="M8" i="13"/>
  <c r="N8" i="13"/>
  <c r="O8" i="13"/>
  <c r="K8" i="13"/>
  <c r="C14" i="17" l="1"/>
  <c r="C12" i="18"/>
  <c r="C15" i="18" s="1"/>
  <c r="J11" i="18"/>
  <c r="C15" i="17"/>
  <c r="D52" i="16"/>
  <c r="E52" i="16"/>
  <c r="F52" i="16"/>
  <c r="G52" i="16"/>
  <c r="C52" i="16"/>
  <c r="C52" i="17" s="1"/>
  <c r="D46" i="16"/>
  <c r="E46" i="16"/>
  <c r="F46" i="16"/>
  <c r="G46" i="16"/>
  <c r="C46" i="16"/>
  <c r="D41" i="16"/>
  <c r="D41" i="17" s="1"/>
  <c r="D42" i="17" s="1"/>
  <c r="E41" i="16"/>
  <c r="F41" i="16"/>
  <c r="G41" i="16"/>
  <c r="G41" i="17" s="1"/>
  <c r="C42" i="17"/>
  <c r="C43" i="17" s="1"/>
  <c r="D37" i="16"/>
  <c r="E37" i="16"/>
  <c r="F37" i="16"/>
  <c r="G37" i="16"/>
  <c r="C37" i="16"/>
  <c r="D33" i="16"/>
  <c r="E33" i="16"/>
  <c r="E33" i="17" s="1"/>
  <c r="F33" i="16"/>
  <c r="G33" i="16"/>
  <c r="C33" i="16"/>
  <c r="D28" i="16"/>
  <c r="D28" i="17" s="1"/>
  <c r="E28" i="16"/>
  <c r="F28" i="16"/>
  <c r="G28" i="16"/>
  <c r="C28" i="16"/>
  <c r="D23" i="16"/>
  <c r="E23" i="16"/>
  <c r="F23" i="16"/>
  <c r="F23" i="17" s="1"/>
  <c r="G23" i="16"/>
  <c r="G23" i="17" s="1"/>
  <c r="C23" i="16"/>
  <c r="D18" i="16"/>
  <c r="E18" i="16"/>
  <c r="F18" i="16"/>
  <c r="G18" i="16"/>
  <c r="C18" i="16"/>
  <c r="D12" i="16"/>
  <c r="D12" i="17" s="1"/>
  <c r="E12" i="16"/>
  <c r="E12" i="17" s="1"/>
  <c r="F12" i="16"/>
  <c r="F12" i="17" s="1"/>
  <c r="G12" i="16"/>
  <c r="G12" i="17" s="1"/>
  <c r="G48" i="15"/>
  <c r="G51" i="15" s="1"/>
  <c r="F48" i="15"/>
  <c r="F51" i="15" s="1"/>
  <c r="E48" i="15"/>
  <c r="E51" i="15" s="1"/>
  <c r="D48" i="15"/>
  <c r="C48" i="15"/>
  <c r="C49" i="15" s="1"/>
  <c r="G42" i="15"/>
  <c r="G43" i="15"/>
  <c r="G44" i="15" s="1"/>
  <c r="F42" i="15"/>
  <c r="F45" i="15" s="1"/>
  <c r="E42" i="15"/>
  <c r="E45" i="15" s="1"/>
  <c r="D42" i="15"/>
  <c r="C42" i="15"/>
  <c r="C43" i="15" s="1"/>
  <c r="C44" i="15" s="1"/>
  <c r="G38" i="15"/>
  <c r="G39" i="15" s="1"/>
  <c r="F38" i="15"/>
  <c r="F39" i="15" s="1"/>
  <c r="E38" i="15"/>
  <c r="E39" i="15" s="1"/>
  <c r="E40" i="15" s="1"/>
  <c r="D38" i="15"/>
  <c r="C38" i="15"/>
  <c r="G34" i="15"/>
  <c r="G37" i="15" s="1"/>
  <c r="F34" i="15"/>
  <c r="F35" i="15" s="1"/>
  <c r="F36" i="15" s="1"/>
  <c r="E34" i="15"/>
  <c r="D34" i="15"/>
  <c r="D37" i="15" s="1"/>
  <c r="C34" i="15"/>
  <c r="C35" i="15" s="1"/>
  <c r="G30" i="15"/>
  <c r="G31" i="15" s="1"/>
  <c r="F30" i="15"/>
  <c r="F31" i="15" s="1"/>
  <c r="E30" i="15"/>
  <c r="E31" i="15" s="1"/>
  <c r="D30" i="15"/>
  <c r="C30" i="15"/>
  <c r="C31" i="15" s="1"/>
  <c r="G26" i="15"/>
  <c r="G29" i="15" s="1"/>
  <c r="F26" i="15"/>
  <c r="F27" i="15" s="1"/>
  <c r="E26" i="15"/>
  <c r="E29" i="15" s="1"/>
  <c r="D26" i="15"/>
  <c r="D29" i="15" s="1"/>
  <c r="C26" i="15"/>
  <c r="C27" i="15" s="1"/>
  <c r="C28" i="15" s="1"/>
  <c r="G22" i="15"/>
  <c r="G25" i="15" s="1"/>
  <c r="F22" i="15"/>
  <c r="F23" i="15" s="1"/>
  <c r="F24" i="15" s="1"/>
  <c r="E22" i="15"/>
  <c r="E23" i="15" s="1"/>
  <c r="E24" i="15" s="1"/>
  <c r="D22" i="15"/>
  <c r="C22" i="15"/>
  <c r="C23" i="15" s="1"/>
  <c r="C24" i="15" s="1"/>
  <c r="G18" i="15"/>
  <c r="F18" i="15"/>
  <c r="F19" i="15"/>
  <c r="F20" i="15" s="1"/>
  <c r="E18" i="15"/>
  <c r="D18" i="15"/>
  <c r="C18" i="15"/>
  <c r="C19" i="15" s="1"/>
  <c r="G12" i="15"/>
  <c r="G13" i="15" s="1"/>
  <c r="F12" i="15"/>
  <c r="F13" i="15"/>
  <c r="E12" i="15"/>
  <c r="E13" i="15" s="1"/>
  <c r="D12" i="15"/>
  <c r="C12" i="15"/>
  <c r="C13" i="15"/>
  <c r="C14" i="15" s="1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 s="1"/>
  <c r="F53" i="13"/>
  <c r="F54" i="13"/>
  <c r="E53" i="13"/>
  <c r="E54" i="13" s="1"/>
  <c r="D53" i="13"/>
  <c r="D54" i="13" s="1"/>
  <c r="C53" i="13"/>
  <c r="C54" i="13" s="1"/>
  <c r="G49" i="13"/>
  <c r="F49" i="13"/>
  <c r="E49" i="13"/>
  <c r="D49" i="13"/>
  <c r="C49" i="13"/>
  <c r="G47" i="13"/>
  <c r="G48" i="13" s="1"/>
  <c r="F47" i="13"/>
  <c r="F48" i="13"/>
  <c r="E47" i="13"/>
  <c r="E48" i="13" s="1"/>
  <c r="D47" i="13"/>
  <c r="D48" i="13"/>
  <c r="C47" i="13"/>
  <c r="C48" i="13" s="1"/>
  <c r="G44" i="13"/>
  <c r="F44" i="13"/>
  <c r="E44" i="13"/>
  <c r="D44" i="13"/>
  <c r="C44" i="13"/>
  <c r="G42" i="13"/>
  <c r="G43" i="13" s="1"/>
  <c r="F42" i="13"/>
  <c r="F43" i="13" s="1"/>
  <c r="E42" i="13"/>
  <c r="E43" i="13"/>
  <c r="D42" i="13"/>
  <c r="D43" i="13" s="1"/>
  <c r="C42" i="13"/>
  <c r="C43" i="13"/>
  <c r="G40" i="13"/>
  <c r="F40" i="13"/>
  <c r="E40" i="13"/>
  <c r="D40" i="13"/>
  <c r="C40" i="13"/>
  <c r="G38" i="13"/>
  <c r="G39" i="13"/>
  <c r="F38" i="13"/>
  <c r="F39" i="13" s="1"/>
  <c r="E38" i="13"/>
  <c r="E39" i="13"/>
  <c r="D38" i="13"/>
  <c r="D39" i="13" s="1"/>
  <c r="C38" i="13"/>
  <c r="C39" i="13"/>
  <c r="G36" i="13"/>
  <c r="F36" i="13"/>
  <c r="E36" i="13"/>
  <c r="D36" i="13"/>
  <c r="C36" i="13"/>
  <c r="G34" i="13"/>
  <c r="G35" i="13" s="1"/>
  <c r="F34" i="13"/>
  <c r="F35" i="13"/>
  <c r="E34" i="13"/>
  <c r="E35" i="13" s="1"/>
  <c r="D34" i="13"/>
  <c r="D35" i="13"/>
  <c r="C34" i="13"/>
  <c r="C35" i="13" s="1"/>
  <c r="G31" i="13"/>
  <c r="F31" i="13"/>
  <c r="E31" i="13"/>
  <c r="D31" i="13"/>
  <c r="C31" i="13"/>
  <c r="G29" i="13"/>
  <c r="G30" i="13" s="1"/>
  <c r="F29" i="13"/>
  <c r="F30" i="13"/>
  <c r="E29" i="13"/>
  <c r="E30" i="13" s="1"/>
  <c r="D29" i="13"/>
  <c r="D30" i="13"/>
  <c r="C29" i="13"/>
  <c r="C30" i="13" s="1"/>
  <c r="G26" i="13"/>
  <c r="F26" i="13"/>
  <c r="E26" i="13"/>
  <c r="D26" i="13"/>
  <c r="C26" i="13"/>
  <c r="G24" i="13"/>
  <c r="G25" i="13"/>
  <c r="F24" i="13"/>
  <c r="F25" i="13" s="1"/>
  <c r="E24" i="13"/>
  <c r="E25" i="13"/>
  <c r="D24" i="13"/>
  <c r="D25" i="13" s="1"/>
  <c r="C24" i="13"/>
  <c r="C25" i="13" s="1"/>
  <c r="G21" i="13"/>
  <c r="F21" i="13"/>
  <c r="E21" i="13"/>
  <c r="D21" i="13"/>
  <c r="C21" i="13"/>
  <c r="G19" i="13"/>
  <c r="G20" i="13"/>
  <c r="F19" i="13"/>
  <c r="F20" i="13" s="1"/>
  <c r="E19" i="13"/>
  <c r="E20" i="13"/>
  <c r="D19" i="13"/>
  <c r="D20" i="13" s="1"/>
  <c r="C19" i="13"/>
  <c r="C20" i="13"/>
  <c r="D15" i="13"/>
  <c r="E15" i="13"/>
  <c r="F15" i="13"/>
  <c r="G15" i="13"/>
  <c r="C15" i="13"/>
  <c r="F14" i="13"/>
  <c r="D13" i="13"/>
  <c r="D14" i="13"/>
  <c r="E13" i="13"/>
  <c r="E14" i="13" s="1"/>
  <c r="F13" i="13"/>
  <c r="G13" i="13"/>
  <c r="G14" i="13"/>
  <c r="C13" i="13"/>
  <c r="C14" i="13" s="1"/>
  <c r="J3" i="9"/>
  <c r="G44" i="9"/>
  <c r="G34" i="9"/>
  <c r="D18" i="9"/>
  <c r="C22" i="9"/>
  <c r="C25" i="9" s="1"/>
  <c r="F22" i="9"/>
  <c r="D15" i="15"/>
  <c r="D33" i="15"/>
  <c r="D41" i="15"/>
  <c r="D45" i="15"/>
  <c r="F49" i="15"/>
  <c r="F50" i="15" s="1"/>
  <c r="D51" i="15"/>
  <c r="D13" i="15"/>
  <c r="D14" i="15" s="1"/>
  <c r="D19" i="15"/>
  <c r="D31" i="15"/>
  <c r="D32" i="15" s="1"/>
  <c r="D35" i="15"/>
  <c r="D36" i="15" s="1"/>
  <c r="D39" i="15"/>
  <c r="D40" i="15" s="1"/>
  <c r="D43" i="15"/>
  <c r="D44" i="15"/>
  <c r="D49" i="15"/>
  <c r="D50" i="15" s="1"/>
  <c r="G48" i="10"/>
  <c r="G47" i="9"/>
  <c r="C23" i="9"/>
  <c r="D22" i="9"/>
  <c r="F4" i="9"/>
  <c r="G10" i="9"/>
  <c r="G18" i="10" s="1"/>
  <c r="E34" i="9"/>
  <c r="D38" i="9"/>
  <c r="G35" i="9"/>
  <c r="G36" i="9"/>
  <c r="C4" i="9"/>
  <c r="E4" i="9"/>
  <c r="C18" i="9"/>
  <c r="F23" i="9"/>
  <c r="F24" i="9" s="1"/>
  <c r="F25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F47" i="9" s="1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2" i="9" s="1"/>
  <c r="D34" i="10"/>
  <c r="D33" i="9"/>
  <c r="D27" i="9"/>
  <c r="D28" i="9" s="1"/>
  <c r="D29" i="9"/>
  <c r="D30" i="10"/>
  <c r="D31" i="10" s="1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13" i="10" s="1"/>
  <c r="D5" i="9"/>
  <c r="D6" i="9"/>
  <c r="D7" i="9"/>
  <c r="C29" i="9"/>
  <c r="C30" i="10"/>
  <c r="C27" i="9"/>
  <c r="C28" i="9"/>
  <c r="D48" i="10"/>
  <c r="D51" i="10" s="1"/>
  <c r="D47" i="9"/>
  <c r="D45" i="9"/>
  <c r="D46" i="9"/>
  <c r="C5" i="9"/>
  <c r="C6" i="9" s="1"/>
  <c r="C12" i="10"/>
  <c r="C7" i="9"/>
  <c r="D42" i="10"/>
  <c r="D45" i="10" s="1"/>
  <c r="D41" i="9"/>
  <c r="D39" i="9"/>
  <c r="D40" i="9"/>
  <c r="D25" i="9"/>
  <c r="D23" i="9"/>
  <c r="D24" i="9"/>
  <c r="G42" i="10"/>
  <c r="G39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15" i="10" s="1"/>
  <c r="F5" i="9"/>
  <c r="F6" i="9" s="1"/>
  <c r="F7" i="9"/>
  <c r="E33" i="9"/>
  <c r="E34" i="10"/>
  <c r="E31" i="9"/>
  <c r="E32" i="9"/>
  <c r="F26" i="10"/>
  <c r="F19" i="9"/>
  <c r="F20" i="9" s="1"/>
  <c r="F21" i="9"/>
  <c r="D11" i="9"/>
  <c r="D12" i="9"/>
  <c r="F37" i="9"/>
  <c r="F38" i="10"/>
  <c r="F41" i="10" s="1"/>
  <c r="C37" i="9"/>
  <c r="C35" i="9"/>
  <c r="E18" i="10"/>
  <c r="E38" i="10"/>
  <c r="E37" i="9"/>
  <c r="F31" i="9"/>
  <c r="F32" i="9"/>
  <c r="F33" i="9"/>
  <c r="F34" i="10"/>
  <c r="E20" i="9"/>
  <c r="E26" i="10"/>
  <c r="E19" i="9"/>
  <c r="E21" i="9"/>
  <c r="G7" i="9"/>
  <c r="G12" i="10"/>
  <c r="G5" i="9"/>
  <c r="G6" i="9" s="1"/>
  <c r="E12" i="10"/>
  <c r="E13" i="10" s="1"/>
  <c r="E7" i="9"/>
  <c r="E5" i="9"/>
  <c r="E6" i="9" s="1"/>
  <c r="G19" i="9"/>
  <c r="G20" i="9"/>
  <c r="G21" i="9"/>
  <c r="G26" i="10"/>
  <c r="C15" i="9"/>
  <c r="C16" i="9"/>
  <c r="F29" i="9"/>
  <c r="C41" i="9"/>
  <c r="C39" i="9"/>
  <c r="D22" i="10"/>
  <c r="D35" i="9"/>
  <c r="D36" i="9"/>
  <c r="G17" i="9"/>
  <c r="C31" i="9"/>
  <c r="D29" i="10"/>
  <c r="C26" i="10"/>
  <c r="C29" i="10" s="1"/>
  <c r="C19" i="9"/>
  <c r="G51" i="10"/>
  <c r="G49" i="10"/>
  <c r="E39" i="10"/>
  <c r="F13" i="10"/>
  <c r="F14" i="10"/>
  <c r="F37" i="10"/>
  <c r="F35" i="10"/>
  <c r="F36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G45" i="10"/>
  <c r="G27" i="10"/>
  <c r="G28" i="10" s="1"/>
  <c r="G29" i="10"/>
  <c r="E37" i="10"/>
  <c r="F43" i="10"/>
  <c r="F44" i="10" s="1"/>
  <c r="F45" i="10"/>
  <c r="C51" i="10"/>
  <c r="C49" i="10"/>
  <c r="C50" i="10" s="1"/>
  <c r="D49" i="10"/>
  <c r="D50" i="10"/>
  <c r="C33" i="10"/>
  <c r="C31" i="10"/>
  <c r="C32" i="10"/>
  <c r="E51" i="10"/>
  <c r="E50" i="10"/>
  <c r="E49" i="10"/>
  <c r="D37" i="10"/>
  <c r="D35" i="10"/>
  <c r="D36" i="10" s="1"/>
  <c r="D32" i="10"/>
  <c r="G13" i="10"/>
  <c r="E29" i="10"/>
  <c r="E27" i="10"/>
  <c r="E25" i="10"/>
  <c r="E23" i="10"/>
  <c r="E24" i="10"/>
  <c r="D15" i="10"/>
  <c r="D14" i="10"/>
  <c r="F15" i="15"/>
  <c r="F21" i="15"/>
  <c r="F25" i="15"/>
  <c r="F33" i="15"/>
  <c r="F37" i="15"/>
  <c r="C39" i="15"/>
  <c r="C40" i="15" s="1"/>
  <c r="C15" i="15"/>
  <c r="C21" i="15"/>
  <c r="C20" i="15"/>
  <c r="G19" i="15"/>
  <c r="C25" i="15"/>
  <c r="C29" i="15"/>
  <c r="G27" i="15"/>
  <c r="G28" i="15" s="1"/>
  <c r="C33" i="15"/>
  <c r="C37" i="15"/>
  <c r="C36" i="15"/>
  <c r="G35" i="15"/>
  <c r="G36" i="15" s="1"/>
  <c r="C41" i="15"/>
  <c r="G41" i="15"/>
  <c r="G40" i="15"/>
  <c r="C45" i="15"/>
  <c r="G45" i="15"/>
  <c r="C51" i="15"/>
  <c r="F14" i="15"/>
  <c r="F43" i="15"/>
  <c r="E41" i="15" l="1"/>
  <c r="F32" i="15"/>
  <c r="F29" i="15"/>
  <c r="E25" i="15"/>
  <c r="G33" i="15"/>
  <c r="E43" i="15"/>
  <c r="E44" i="15" s="1"/>
  <c r="E49" i="15"/>
  <c r="E50" i="15" s="1"/>
  <c r="E27" i="15"/>
  <c r="E28" i="15" s="1"/>
  <c r="F28" i="15"/>
  <c r="C32" i="15"/>
  <c r="G23" i="15"/>
  <c r="G24" i="15" s="1"/>
  <c r="D27" i="15"/>
  <c r="D28" i="15" s="1"/>
  <c r="G15" i="15"/>
  <c r="G19" i="10"/>
  <c r="G21" i="10"/>
  <c r="G20" i="10"/>
  <c r="E19" i="10"/>
  <c r="E20" i="10"/>
  <c r="D33" i="10"/>
  <c r="G44" i="10"/>
  <c r="G43" i="10"/>
  <c r="G30" i="10"/>
  <c r="E11" i="9"/>
  <c r="E12" i="9" s="1"/>
  <c r="E13" i="9"/>
  <c r="D34" i="16"/>
  <c r="D33" i="17"/>
  <c r="E19" i="15"/>
  <c r="E20" i="15" s="1"/>
  <c r="C50" i="15"/>
  <c r="E41" i="10"/>
  <c r="E40" i="10"/>
  <c r="F36" i="9"/>
  <c r="F35" i="9"/>
  <c r="C36" i="9"/>
  <c r="C38" i="10"/>
  <c r="E27" i="9"/>
  <c r="E29" i="9"/>
  <c r="G31" i="16"/>
  <c r="G28" i="17"/>
  <c r="E38" i="16"/>
  <c r="E37" i="17"/>
  <c r="F38" i="18"/>
  <c r="F39" i="18" s="1"/>
  <c r="F40" i="18" s="1"/>
  <c r="F41" i="17"/>
  <c r="D55" i="16"/>
  <c r="D52" i="17"/>
  <c r="G49" i="15"/>
  <c r="G50" i="15" s="1"/>
  <c r="E14" i="10"/>
  <c r="G23" i="9"/>
  <c r="G24" i="9" s="1"/>
  <c r="G15" i="10"/>
  <c r="G14" i="10"/>
  <c r="G27" i="9"/>
  <c r="G28" i="9" s="1"/>
  <c r="G41" i="9"/>
  <c r="G40" i="9"/>
  <c r="F27" i="9"/>
  <c r="F30" i="10"/>
  <c r="C42" i="10"/>
  <c r="C40" i="9"/>
  <c r="D15" i="9"/>
  <c r="D16" i="9" s="1"/>
  <c r="E23" i="9"/>
  <c r="E25" i="9"/>
  <c r="G22" i="10"/>
  <c r="G15" i="9"/>
  <c r="G16" i="9" s="1"/>
  <c r="C32" i="9"/>
  <c r="C34" i="10"/>
  <c r="D27" i="10"/>
  <c r="D28" i="10" s="1"/>
  <c r="G50" i="10"/>
  <c r="G38" i="10"/>
  <c r="G37" i="9"/>
  <c r="D25" i="15"/>
  <c r="D23" i="15"/>
  <c r="D24" i="15" s="1"/>
  <c r="E33" i="15"/>
  <c r="E32" i="15"/>
  <c r="C19" i="17"/>
  <c r="C18" i="17"/>
  <c r="D21" i="16"/>
  <c r="D18" i="17"/>
  <c r="E26" i="16"/>
  <c r="E23" i="17"/>
  <c r="F31" i="16"/>
  <c r="F28" i="17"/>
  <c r="G36" i="16"/>
  <c r="G33" i="17"/>
  <c r="C38" i="16"/>
  <c r="C39" i="16" s="1"/>
  <c r="C37" i="17"/>
  <c r="D40" i="17"/>
  <c r="D37" i="17"/>
  <c r="E38" i="18"/>
  <c r="E41" i="18" s="1"/>
  <c r="E41" i="17"/>
  <c r="F47" i="16"/>
  <c r="F48" i="16" s="1"/>
  <c r="F46" i="17"/>
  <c r="G55" i="17"/>
  <c r="G52" i="17"/>
  <c r="F28" i="10"/>
  <c r="F27" i="10"/>
  <c r="G13" i="9"/>
  <c r="G11" i="9"/>
  <c r="E21" i="15"/>
  <c r="E35" i="15"/>
  <c r="E36" i="15" s="1"/>
  <c r="E37" i="15"/>
  <c r="F44" i="15"/>
  <c r="E21" i="10"/>
  <c r="F40" i="10"/>
  <c r="F29" i="10"/>
  <c r="D18" i="10"/>
  <c r="D13" i="9"/>
  <c r="F11" i="9"/>
  <c r="F12" i="9" s="1"/>
  <c r="F13" i="9"/>
  <c r="F46" i="9"/>
  <c r="F45" i="9"/>
  <c r="C21" i="9"/>
  <c r="C20" i="9"/>
  <c r="E15" i="15"/>
  <c r="E14" i="15"/>
  <c r="E19" i="17"/>
  <c r="E20" i="17" s="1"/>
  <c r="E18" i="17"/>
  <c r="C34" i="16"/>
  <c r="C33" i="17"/>
  <c r="G49" i="16"/>
  <c r="G46" i="17"/>
  <c r="G32" i="15"/>
  <c r="F39" i="10"/>
  <c r="D23" i="10"/>
  <c r="D24" i="10" s="1"/>
  <c r="D25" i="10"/>
  <c r="E28" i="10"/>
  <c r="E30" i="10"/>
  <c r="F18" i="10"/>
  <c r="F23" i="10"/>
  <c r="F24" i="10" s="1"/>
  <c r="F25" i="10"/>
  <c r="C17" i="9"/>
  <c r="C22" i="10"/>
  <c r="D38" i="10"/>
  <c r="D37" i="9"/>
  <c r="G14" i="15"/>
  <c r="D43" i="10"/>
  <c r="D44" i="10" s="1"/>
  <c r="E15" i="10"/>
  <c r="C27" i="10"/>
  <c r="C28" i="10" s="1"/>
  <c r="G12" i="9"/>
  <c r="C33" i="9"/>
  <c r="E24" i="9"/>
  <c r="D17" i="9"/>
  <c r="F28" i="9"/>
  <c r="G25" i="9"/>
  <c r="E28" i="9"/>
  <c r="F48" i="10"/>
  <c r="G29" i="9"/>
  <c r="E35" i="10"/>
  <c r="E36" i="10" s="1"/>
  <c r="E35" i="9"/>
  <c r="E36" i="9" s="1"/>
  <c r="C24" i="9"/>
  <c r="G46" i="9"/>
  <c r="G45" i="9"/>
  <c r="D21" i="15"/>
  <c r="D20" i="15"/>
  <c r="G20" i="15"/>
  <c r="G21" i="15"/>
  <c r="F41" i="15"/>
  <c r="F40" i="15"/>
  <c r="F21" i="16"/>
  <c r="F18" i="17"/>
  <c r="C31" i="16"/>
  <c r="C28" i="17"/>
  <c r="F38" i="16"/>
  <c r="F39" i="16" s="1"/>
  <c r="F37" i="17"/>
  <c r="C42" i="18"/>
  <c r="C46" i="17"/>
  <c r="D42" i="18"/>
  <c r="D45" i="18" s="1"/>
  <c r="D46" i="17"/>
  <c r="E48" i="18"/>
  <c r="E52" i="17"/>
  <c r="G21" i="17"/>
  <c r="G18" i="17"/>
  <c r="C24" i="17"/>
  <c r="C25" i="17" s="1"/>
  <c r="C23" i="17"/>
  <c r="D24" i="17"/>
  <c r="D25" i="17" s="1"/>
  <c r="D23" i="17"/>
  <c r="E29" i="17"/>
  <c r="E30" i="17" s="1"/>
  <c r="E28" i="17"/>
  <c r="F34" i="17"/>
  <c r="F35" i="17" s="1"/>
  <c r="F33" i="17"/>
  <c r="G38" i="17"/>
  <c r="G39" i="17" s="1"/>
  <c r="G37" i="17"/>
  <c r="E47" i="17"/>
  <c r="E48" i="17" s="1"/>
  <c r="E46" i="17"/>
  <c r="F55" i="16"/>
  <c r="F52" i="17"/>
  <c r="D47" i="14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E21" i="16"/>
  <c r="E18" i="18"/>
  <c r="C55" i="16"/>
  <c r="C55" i="17"/>
  <c r="D12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F41" i="18" l="1"/>
  <c r="C23" i="10"/>
  <c r="C25" i="10"/>
  <c r="C24" i="10"/>
  <c r="F19" i="10"/>
  <c r="F20" i="10" s="1"/>
  <c r="F21" i="10"/>
  <c r="G25" i="10"/>
  <c r="G23" i="10"/>
  <c r="G24" i="10" s="1"/>
  <c r="C39" i="10"/>
  <c r="C40" i="10" s="1"/>
  <c r="C41" i="10"/>
  <c r="G39" i="10"/>
  <c r="G40" i="10" s="1"/>
  <c r="G41" i="10"/>
  <c r="C37" i="10"/>
  <c r="C35" i="10"/>
  <c r="C36" i="10"/>
  <c r="G33" i="18"/>
  <c r="D43" i="18"/>
  <c r="D44" i="18" s="1"/>
  <c r="C43" i="10"/>
  <c r="C44" i="10"/>
  <c r="C45" i="10"/>
  <c r="F51" i="10"/>
  <c r="F49" i="10"/>
  <c r="F50" i="10"/>
  <c r="E31" i="10"/>
  <c r="E32" i="10" s="1"/>
  <c r="E33" i="10"/>
  <c r="D41" i="10"/>
  <c r="D39" i="10"/>
  <c r="D40" i="10" s="1"/>
  <c r="D21" i="10"/>
  <c r="D19" i="10"/>
  <c r="D20" i="10" s="1"/>
  <c r="F31" i="10"/>
  <c r="F32" i="10"/>
  <c r="F33" i="10"/>
  <c r="G33" i="10"/>
  <c r="G31" i="10"/>
  <c r="G32" i="10" s="1"/>
  <c r="D34" i="17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<sst xmlns="http://schemas.openxmlformats.org/spreadsheetml/2006/main" count="1571" uniqueCount="89">
  <si>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</si>
  <si>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</si>
  <si>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</si>
  <si>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</si>
  <si>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</si>
  <si>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</si>
  <si>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</si>
  <si>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</si>
  <si>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</si>
  <si>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</si>
  <si>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</si>
  <si>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</si>
  <si>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</si>
  <si>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</si>
  <si>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</si>
  <si>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</si>
  <si>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</si>
  <si>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</si>
  <si>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</si>
  <si>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</si>
  <si>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</si>
  <si>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</si>
  <si>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</si>
  <si>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</si>
  <si>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</si>
  <si>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</si>
  <si>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</si>
  <si>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</si>
  <si>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</si>
  <si>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</si>
  <si>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</si>
  <si>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</si>
  <si>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</si>
  <si>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</si>
  <si>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</si>
  <si>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</si>
  <si>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</si>
  <si>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</si>
  <si>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</si>
  <si>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</si>
  <si>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</si>
  <si>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</si>
  <si>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</si>
  <si>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</si>
  <si>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</si>
  <si>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</si>
  <si>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</si>
  <si>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</si>
  <si>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</si>
  <si>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</si>
  <si>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</si>
  <si>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</si>
  <si>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</si>
  <si>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</si>
  <si>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</si>
  <si>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</si>
  <si>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</si>
  <si>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</si>
  <si>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</si>
  <si>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</si>
  <si>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</si>
  <si>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</si>
  <si>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</si>
  <si>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</si>
  <si>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</si>
  <si>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</si>
  <si>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</si>
  <si>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</si>
  <si>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</si>
  <si>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</si>
  <si>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</si>
  <si>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</si>
  <si>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</si>
  <si>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</si>
  <si>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</si>
  <si>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</si>
  <si>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</si>
  <si>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</si>
  <si>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</si>
  <si>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</si>
  <si>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</si>
  <si>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</si>
  <si>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 gældende pr. 1. januar 2017</t>
  </si>
  <si>
    <t>Kitteltillæg jan 2017</t>
  </si>
  <si>
    <t>Kitteltillæg okt 2017</t>
  </si>
  <si>
    <t>Løntabel for fuldtidsansatte</t>
  </si>
  <si>
    <t>Løn gældende pr. 1. oktober 2017</t>
  </si>
  <si>
    <t>Løntabel for timelønnende (medarbejdere ansat i indtil 8 timer pr. uge eller højst 1 måned)</t>
  </si>
  <si>
    <t>Løn gældende pr. 1.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</si>
</sst>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00"/>
    <numFmt numFmtId="166" formatCode="_(* #,##0.00000_);_(* \(#,##0.00000\);_(* &quot;-&quot;??_);_(@_)"/>
    <numFmt numFmtId="167" formatCode="0.000000%"/>
  </numFmts>
  <fonts count="9" x14ac:knownFonts="1">
    <font>
      <sz val="10"/>
      <name val="Arial"/>
    </font>
    <font>
      <sz val="10"/>
      <name val="Arial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color indexed="10"/>
      <name val="Arial"/>
      <family val="2"/>
    </font>
    <font>
      <sz val="11"/>
      <name val="Calibri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  <xf numFmtId="0" fontId="7" fillId="0" borderId="0" xfId="0" applyFont="1"/>
    <xf numFmtId="167" fontId="0" fillId="0" borderId="0" xfId="0" applyNumberFormat="1"/>
    <xf numFmtId="0" fontId="8" fillId="0" borderId="0" xfId="0" applyFont="1"/>
    <xf numFmtId="2" fontId="8" fillId="0" borderId="0" xfId="0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.dk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.dk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C13" sqref="C1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14" workbookViewId="0">
      <selection activeCell="H55" sqref="H55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opLeftCell="A18" workbookViewId="0">
      <selection sqref="A1:G56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68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>
      <selection activeCell="C12" sqref="C12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customWidth="1"/>
    <col min="18" max="18" width="10.28515625" bestFit="1" customWidth="1"/>
  </cols>
  <sheetData>
    <row r="1" spans="1:20" x14ac:dyDescent="0.2">
      <c r="A1" s="3" t="s">
        <v>74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11"/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 t="s">
        <v>6</v>
      </c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>
      <selection activeCell="C12" sqref="C12"/>
    </sheetView>
  </sheetViews>
  <sheetFormatPr defaultRowHeight="12.75" x14ac:dyDescent="0.2"/>
  <cols>
    <col min="2" max="2" width="30.1406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79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10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" t="s">
        <v>10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" t="s">
        <v>10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" t="s">
        <v>10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" t="s">
        <v>10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workbookViewId="0">
      <selection activeCell="C12" sqref="C12"/>
    </sheetView>
  </sheetViews>
  <sheetFormatPr defaultRowHeight="12.75" x14ac:dyDescent="0.2"/>
  <cols>
    <col min="1" max="1" width="10.140625" customWidth="1"/>
    <col min="2" max="2" width="16.140625" bestFit="1" customWidth="1"/>
    <col min="3" max="3" width="11.28515625" bestFit="1" customWidth="1"/>
    <col min="4" max="7" width="10.85546875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3" x14ac:dyDescent="0.2">
      <c r="A1" s="3" t="s">
        <v>68</v>
      </c>
    </row>
    <row r="2" spans="1:13" x14ac:dyDescent="0.2">
      <c r="A2" s="2" t="s">
        <v>82</v>
      </c>
    </row>
    <row r="4" spans="1:13" x14ac:dyDescent="0.2">
      <c r="A4" t="s">
        <v>77</v>
      </c>
      <c r="D4" s="21">
        <v>1.2E-2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x14ac:dyDescent="0.2">
      <c r="A10" s="11"/>
      <c r="B10" s="11"/>
      <c r="C10" s="11"/>
      <c r="D10" s="11"/>
      <c r="E10" s="11"/>
      <c r="F10" s="11"/>
      <c r="G10" s="11"/>
    </row>
    <row r="11" spans="1:13" x14ac:dyDescent="0.2">
      <c r="A11" s="2"/>
      <c r="B11" s="3" t="s">
        <v>6</v>
      </c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april 2016'!C12*(1+$D$4)</f>
        <v>24028.651007843197</v>
      </c>
      <c r="D12" s="6">
        <f>'Løntabel april 2016'!D12*(1+$D$4)</f>
        <v>24422.149505599995</v>
      </c>
      <c r="E12" s="6">
        <f>'Løntabel april 2016'!E12*(1+$D$4)</f>
        <v>24694.588457000002</v>
      </c>
      <c r="F12" s="6">
        <f>'Løntabel april 2016'!F12*(1+$D$4)</f>
        <v>25088.098187274751</v>
      </c>
      <c r="G12" s="6">
        <f>'Løntabel april 2016'!G12*(1+$D$4)</f>
        <v>25360.548591828818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1321.5758054313758</v>
      </c>
      <c r="D13" s="7">
        <f>D12*$D$5</f>
        <v>1343.2182228079998</v>
      </c>
      <c r="E13" s="7">
        <f>E12*$D$5</f>
        <v>1358.202365135</v>
      </c>
      <c r="F13" s="7">
        <f>F12*$D$5</f>
        <v>1379.8454003001114</v>
      </c>
      <c r="G13" s="7">
        <f>G12*$D$5</f>
        <v>1394.8301725505851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22707.075202411819</v>
      </c>
      <c r="D14" s="7">
        <f>D12-D13</f>
        <v>23078.931282791997</v>
      </c>
      <c r="E14" s="7">
        <f>E12-E13</f>
        <v>23336.386091865003</v>
      </c>
      <c r="F14" s="7">
        <f>F12-F13</f>
        <v>23708.252786974641</v>
      </c>
      <c r="G14" s="7">
        <f>G12-G13</f>
        <v>23965.718419278233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2643.1516108627516</v>
      </c>
      <c r="D15" s="7">
        <f>D12*$D$6</f>
        <v>2686.4364456159997</v>
      </c>
      <c r="E15" s="7">
        <f>E12*$D$6</f>
        <v>2716.4047302700001</v>
      </c>
      <c r="F15" s="7">
        <f>F12*$D$6</f>
        <v>2759.6908006002227</v>
      </c>
      <c r="G15" s="7">
        <f>G12*$D$6</f>
        <v>2789.6603451011702</v>
      </c>
      <c r="I15" s="2"/>
      <c r="J15" s="15"/>
      <c r="K15" s="2"/>
    </row>
    <row r="16" spans="1:13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'Løntabel april 2016'!C18*(1+$D$4)</f>
        <v>25934.280598793597</v>
      </c>
      <c r="D18" s="6">
        <f>'Løntabel april 2016'!D18*(1+$D$4)</f>
        <v>26325.35615011843</v>
      </c>
      <c r="E18" s="6">
        <f>'Løntabel april 2016'!E18*(1+$D$4)</f>
        <v>26596.150858011515</v>
      </c>
      <c r="F18" s="6">
        <f>'Løntabel april 2016'!F18*(1+$D$4)</f>
        <v>26987.226409336348</v>
      </c>
      <c r="G18" s="6">
        <f>'Løntabel april 2016'!G18*(1+$D$4)</f>
        <v>27257.916147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1426.385432933648</v>
      </c>
      <c r="D19" s="7">
        <f>D18*$D$5</f>
        <v>1447.8945882565138</v>
      </c>
      <c r="E19" s="7">
        <f>E18*$D$5</f>
        <v>1462.7882971906333</v>
      </c>
      <c r="F19" s="7">
        <f>F18*$D$5</f>
        <v>1484.2974525134991</v>
      </c>
      <c r="G19" s="7">
        <f>G18*$D$5</f>
        <v>1499.1853880850001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24507.895165859951</v>
      </c>
      <c r="D20" s="7">
        <f>D18-D19</f>
        <v>24877.461561861917</v>
      </c>
      <c r="E20" s="7">
        <f>E18-E19</f>
        <v>25133.362560820882</v>
      </c>
      <c r="F20" s="7">
        <f>F18-F19</f>
        <v>25502.928956822849</v>
      </c>
      <c r="G20" s="7">
        <f>G18-G19</f>
        <v>25758.730758915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2852.7708658672959</v>
      </c>
      <c r="D21" s="7">
        <f>D18*$D$6</f>
        <v>2895.7891765130275</v>
      </c>
      <c r="E21" s="7">
        <f>E18*$D$6</f>
        <v>2925.5765943812667</v>
      </c>
      <c r="F21" s="7">
        <f>F18*$D$6</f>
        <v>2968.5949050269983</v>
      </c>
      <c r="G21" s="7">
        <f>G18*$D$6</f>
        <v>2998.3707761700002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'Løntabel april 2016'!C23*(1+$D$4)</f>
        <v>26352.277777826057</v>
      </c>
      <c r="D23" s="6">
        <f>'Løntabel april 2016'!D23*(1+$D$4)</f>
        <v>26731.112211837335</v>
      </c>
      <c r="E23" s="6">
        <f>'Løntabel april 2016'!E23*(1+$D$4)</f>
        <v>26993.352486981999</v>
      </c>
      <c r="F23" s="6">
        <f>'Løntabel april 2016'!F23*(1+$D$4)</f>
        <v>27372.385086199996</v>
      </c>
      <c r="G23" s="6">
        <f>'Løntabel april 2016'!G23*(1+$D$4)</f>
        <v>27634.614841759514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1449.3752777804332</v>
      </c>
      <c r="D24" s="7">
        <f>D23*$D$5</f>
        <v>1470.2111716510535</v>
      </c>
      <c r="E24" s="7">
        <f>E23*$D$5</f>
        <v>1484.6343867840101</v>
      </c>
      <c r="F24" s="7">
        <f>F23*$D$5</f>
        <v>1505.4811797409998</v>
      </c>
      <c r="G24" s="7">
        <f>G23*$D$5</f>
        <v>1519.9038162967734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24902.902500045624</v>
      </c>
      <c r="D25" s="7">
        <f>D23-D24</f>
        <v>25260.901040186283</v>
      </c>
      <c r="E25" s="7">
        <f>E23-E24</f>
        <v>25508.718100197988</v>
      </c>
      <c r="F25" s="7">
        <f>F23-F24</f>
        <v>25866.903906458996</v>
      </c>
      <c r="G25" s="7">
        <f>G23-G24</f>
        <v>26114.711025462741</v>
      </c>
      <c r="I25" s="8"/>
      <c r="L25" s="16"/>
    </row>
    <row r="26" spans="1:12" x14ac:dyDescent="0.2">
      <c r="A26" s="2"/>
      <c r="B26" s="2" t="s">
        <v>10</v>
      </c>
      <c r="C26" s="7">
        <f>C23*$D$6</f>
        <v>2898.7505555608664</v>
      </c>
      <c r="D26" s="7">
        <f>D23*$D$6</f>
        <v>2940.422343302107</v>
      </c>
      <c r="E26" s="7">
        <f>E23*$D$6</f>
        <v>2969.2687735680202</v>
      </c>
      <c r="F26" s="7">
        <f>F23*$D$6</f>
        <v>3010.9623594819996</v>
      </c>
      <c r="G26" s="7">
        <f>G23*$D$6</f>
        <v>3039.8076325935467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april 2016'!C28*(1+$D$4)</f>
        <v>26779.889035469972</v>
      </c>
      <c r="D28" s="6">
        <f>'Løntabel april 2016'!D28*(1+$D$4)</f>
        <v>27145.797997547812</v>
      </c>
      <c r="E28" s="6">
        <f>'Løntabel april 2016'!E28*(1+$D$4)</f>
        <v>27398.989048199997</v>
      </c>
      <c r="F28" s="6">
        <f>'Løntabel april 2016'!F28*(1+$D$4)</f>
        <v>27764.818827179435</v>
      </c>
      <c r="G28" s="6">
        <f>'Løntabel april 2016'!G28*(1+$D$4)</f>
        <v>28018.018998555104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1472.8938969508486</v>
      </c>
      <c r="D29" s="7">
        <f>D28*$D$5</f>
        <v>1493.0188898651297</v>
      </c>
      <c r="E29" s="7">
        <f>E28*$D$5</f>
        <v>1506.9443976509999</v>
      </c>
      <c r="F29" s="7">
        <f>F28*$D$5</f>
        <v>1527.0650354948689</v>
      </c>
      <c r="G29" s="7">
        <f>G28*$D$5</f>
        <v>1540.9910449205308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25306.995138519123</v>
      </c>
      <c r="D30" s="7">
        <f>D28-D29</f>
        <v>25652.779107682683</v>
      </c>
      <c r="E30" s="7">
        <f>E28-E29</f>
        <v>25892.044650548996</v>
      </c>
      <c r="F30" s="7">
        <f>F28-F29</f>
        <v>26237.753791684565</v>
      </c>
      <c r="G30" s="7">
        <f>G28-G29</f>
        <v>26477.027953634573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2945.7877939016971</v>
      </c>
      <c r="D31" s="7">
        <f>D28*$D$6</f>
        <v>2986.0377797302594</v>
      </c>
      <c r="E31" s="7">
        <f>E28*$D$6</f>
        <v>3013.8887953019998</v>
      </c>
      <c r="F31" s="7">
        <f>F28*$D$6</f>
        <v>3054.1300709897378</v>
      </c>
      <c r="G31" s="7">
        <f>G28*$D$6</f>
        <v>3081.9820898410617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april 2016'!C33*(1+$D$4)</f>
        <v>27664.351153790809</v>
      </c>
      <c r="D33" s="6">
        <f>'Løntabel april 2016'!D33*(1+$D$4)</f>
        <v>28001.20815845723</v>
      </c>
      <c r="E33" s="6">
        <f>'Løntabel april 2016'!E33*(1+$D$4)</f>
        <v>28234.396476190464</v>
      </c>
      <c r="F33" s="6">
        <f>'Løntabel april 2016'!F33*(1+$D$4)</f>
        <v>28571.253480856882</v>
      </c>
      <c r="G33" s="6">
        <f>'Løntabel april 2016'!G33*(1+$D$4)</f>
        <v>28804.353494768191</v>
      </c>
      <c r="L33" t="s">
        <v>52</v>
      </c>
    </row>
    <row r="34" spans="1:12" x14ac:dyDescent="0.2">
      <c r="A34" s="2"/>
      <c r="B34" s="2" t="s">
        <v>8</v>
      </c>
      <c r="C34" s="7">
        <f>C33*$D$5</f>
        <v>1521.5393134584945</v>
      </c>
      <c r="D34" s="7">
        <f>D33*$D$5</f>
        <v>1540.0664487151475</v>
      </c>
      <c r="E34" s="7">
        <f>E33*$D$5</f>
        <v>1552.8918061904756</v>
      </c>
      <c r="F34" s="7">
        <f>F33*$D$5</f>
        <v>1571.4189414471284</v>
      </c>
      <c r="G34" s="7">
        <f>G33*$D$5</f>
        <v>1584.2394422122504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26142.811840332313</v>
      </c>
      <c r="D35" s="7">
        <f>D33-D34</f>
        <v>26461.141709742082</v>
      </c>
      <c r="E35" s="7">
        <f>E33-E34</f>
        <v>26681.504669999988</v>
      </c>
      <c r="F35" s="7">
        <f>F33-F34</f>
        <v>26999.834539409752</v>
      </c>
      <c r="G35" s="7">
        <f>G33-G34</f>
        <v>27220.114052555942</v>
      </c>
      <c r="L35" t="s">
        <v>46</v>
      </c>
    </row>
    <row r="36" spans="1:12" x14ac:dyDescent="0.2">
      <c r="A36" s="2"/>
      <c r="B36" s="2" t="s">
        <v>10</v>
      </c>
      <c r="C36" s="7">
        <f>C33*$D$6</f>
        <v>3043.0786269169889</v>
      </c>
      <c r="D36" s="7">
        <f>D33*$D$6</f>
        <v>3080.1328974302951</v>
      </c>
      <c r="E36" s="7">
        <f>E33*$D$6</f>
        <v>3105.7836123809511</v>
      </c>
      <c r="F36" s="7">
        <f>F33*$D$6</f>
        <v>3142.8378828942568</v>
      </c>
      <c r="G36" s="7">
        <f>G33*$D$6</f>
        <v>3168.4788844245008</v>
      </c>
    </row>
    <row r="37" spans="1:12" x14ac:dyDescent="0.2">
      <c r="A37" s="4">
        <v>29</v>
      </c>
      <c r="B37" s="5" t="s">
        <v>7</v>
      </c>
      <c r="C37" s="6">
        <f>'Løntabel april 2016'!C37*(1+$D$4)</f>
        <v>28121.500039866714</v>
      </c>
      <c r="D37" s="6">
        <f>'Løntabel april 2016'!D37*(1+$D$4)</f>
        <v>28442.418204676709</v>
      </c>
      <c r="E37" s="6">
        <f>'Løntabel april 2016'!E37*(1+$D$4)</f>
        <v>28664.535430736811</v>
      </c>
      <c r="F37" s="6">
        <f>'Løntabel april 2016'!F37*(1+$D$4)</f>
        <v>28985.365291724895</v>
      </c>
      <c r="G37" s="6">
        <f>'Løntabel april 2016'!G37*(1+$D$4)</f>
        <v>29207.570821606925</v>
      </c>
    </row>
    <row r="38" spans="1:12" x14ac:dyDescent="0.2">
      <c r="A38" s="2"/>
      <c r="B38" s="2" t="s">
        <v>8</v>
      </c>
      <c r="C38" s="7">
        <f>C37*$D$5</f>
        <v>1546.6825021926693</v>
      </c>
      <c r="D38" s="7">
        <f>D37*$D$5</f>
        <v>1564.3330012572189</v>
      </c>
      <c r="E38" s="7">
        <f>E37*$D$5</f>
        <v>1576.5494486905245</v>
      </c>
      <c r="F38" s="7">
        <f>F37*$D$5</f>
        <v>1594.1950910448693</v>
      </c>
      <c r="G38" s="7">
        <f>G37*$D$5</f>
        <v>1606.4163951883809</v>
      </c>
    </row>
    <row r="39" spans="1:12" x14ac:dyDescent="0.2">
      <c r="A39" s="2"/>
      <c r="B39" s="2" t="s">
        <v>9</v>
      </c>
      <c r="C39" s="7">
        <f>C37-C38</f>
        <v>26574.817537674044</v>
      </c>
      <c r="D39" s="7">
        <f>D37-D38</f>
        <v>26878.08520341949</v>
      </c>
      <c r="E39" s="7">
        <f>E37-E38</f>
        <v>27087.985982046288</v>
      </c>
      <c r="F39" s="7">
        <f>F37-F38</f>
        <v>27391.170200680026</v>
      </c>
      <c r="G39" s="7">
        <f>G37-G38</f>
        <v>27601.154426418543</v>
      </c>
    </row>
    <row r="40" spans="1:12" x14ac:dyDescent="0.2">
      <c r="A40" s="2"/>
      <c r="B40" s="2" t="s">
        <v>10</v>
      </c>
      <c r="C40" s="7">
        <f>C37*$D$6</f>
        <v>3093.3650043853386</v>
      </c>
      <c r="D40" s="7">
        <f>D37*$D$6</f>
        <v>3128.6660025144379</v>
      </c>
      <c r="E40" s="7">
        <f>E37*$D$6</f>
        <v>3153.098897381049</v>
      </c>
      <c r="F40" s="7">
        <f>F37*$D$6</f>
        <v>3188.3901820897386</v>
      </c>
      <c r="G40" s="7">
        <f>G37*$D$6</f>
        <v>3212.8327903767617</v>
      </c>
    </row>
    <row r="41" spans="1:12" x14ac:dyDescent="0.2">
      <c r="A41" s="4">
        <v>30</v>
      </c>
      <c r="B41" s="5" t="s">
        <v>7</v>
      </c>
      <c r="C41" s="6">
        <f>'Løntabel april 2016'!C41*(1+$D$4)</f>
        <v>28588.555934399999</v>
      </c>
      <c r="D41" s="6">
        <f>'Løntabel april 2016'!D41*(1+$D$4)</f>
        <v>28892.381367243939</v>
      </c>
      <c r="E41" s="6">
        <f>'Løntabel april 2016'!E41*(1+$D$4)</f>
        <v>29102.831450832964</v>
      </c>
      <c r="F41" s="6">
        <f>'Løntabel april 2016'!F41*(1+$D$4)</f>
        <v>29406.651788123847</v>
      </c>
      <c r="G41" s="6">
        <f>'Løntabel april 2016'!G41*(1+$D$4)</f>
        <v>29617.01356789095</v>
      </c>
    </row>
    <row r="42" spans="1:12" x14ac:dyDescent="0.2">
      <c r="A42" s="2"/>
      <c r="B42" s="2" t="s">
        <v>8</v>
      </c>
      <c r="C42" s="7">
        <f>C41*$D$5</f>
        <v>1572.370576392</v>
      </c>
      <c r="D42" s="7">
        <f>D41*$D$5</f>
        <v>1589.0809751984166</v>
      </c>
      <c r="E42" s="7">
        <f>E41*$D$5</f>
        <v>1600.6557297958129</v>
      </c>
      <c r="F42" s="7">
        <f>F41*$D$5</f>
        <v>1617.3658483468116</v>
      </c>
      <c r="G42" s="7">
        <f>G41*$D$5</f>
        <v>1628.9357462340022</v>
      </c>
    </row>
    <row r="43" spans="1:12" x14ac:dyDescent="0.2">
      <c r="A43" s="2"/>
      <c r="B43" s="2" t="s">
        <v>9</v>
      </c>
      <c r="C43" s="7">
        <f>C41-C42</f>
        <v>27016.185358007999</v>
      </c>
      <c r="D43" s="7">
        <f>D41-D42</f>
        <v>27303.300392045523</v>
      </c>
      <c r="E43" s="7">
        <f>E41-E42</f>
        <v>27502.175721037151</v>
      </c>
      <c r="F43" s="7">
        <f>F41-F42</f>
        <v>27789.285939777037</v>
      </c>
      <c r="G43" s="7">
        <f>G41-G42</f>
        <v>27988.077821656949</v>
      </c>
    </row>
    <row r="44" spans="1:12" x14ac:dyDescent="0.2">
      <c r="A44" s="2"/>
      <c r="B44" s="2" t="s">
        <v>10</v>
      </c>
      <c r="C44" s="7">
        <f>C41*$D$6</f>
        <v>3144.741152784</v>
      </c>
      <c r="D44" s="7">
        <f>D41*$D$6</f>
        <v>3178.1619503968332</v>
      </c>
      <c r="E44" s="7">
        <f>E41*$D$6</f>
        <v>3201.3114595916259</v>
      </c>
      <c r="F44" s="7">
        <f>F41*$D$6</f>
        <v>3234.7316966936232</v>
      </c>
      <c r="G44" s="7">
        <f>G41*$D$6</f>
        <v>3257.8714924680044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april 2016'!C46*(1+$D$4)</f>
        <v>29066.19640271422</v>
      </c>
      <c r="D46" s="6">
        <f>'Løntabel april 2016'!D46*(1+$D$4)</f>
        <v>29352.046912244543</v>
      </c>
      <c r="E46" s="6">
        <f>'Løntabel april 2016'!E46*(1+$D$4)</f>
        <v>29549.869549299114</v>
      </c>
      <c r="F46" s="6">
        <f>'Løntabel april 2016'!F46*(1+$D$4)</f>
        <v>29835.720058829433</v>
      </c>
      <c r="G46" s="6">
        <f>'Løntabel april 2016'!G46*(1+$D$4)</f>
        <v>30033.542695884</v>
      </c>
    </row>
    <row r="47" spans="1:12" x14ac:dyDescent="0.2">
      <c r="A47" s="2"/>
      <c r="B47" s="2" t="s">
        <v>8</v>
      </c>
      <c r="C47" s="7">
        <f>C46*$D$5</f>
        <v>1598.6408021492821</v>
      </c>
      <c r="D47" s="7">
        <f>D46*$D$5</f>
        <v>1614.3625801734499</v>
      </c>
      <c r="E47" s="7">
        <f>E46*$D$5</f>
        <v>1625.2428252114512</v>
      </c>
      <c r="F47" s="7">
        <f>F46*$D$5</f>
        <v>1640.9646032356188</v>
      </c>
      <c r="G47" s="7">
        <f>G46*$D$5</f>
        <v>1651.8448482736201</v>
      </c>
    </row>
    <row r="48" spans="1:12" x14ac:dyDescent="0.2">
      <c r="A48" s="2"/>
      <c r="B48" s="2" t="s">
        <v>9</v>
      </c>
      <c r="C48" s="7">
        <f>C46-C47</f>
        <v>27467.555600564938</v>
      </c>
      <c r="D48" s="7">
        <f>D46-D47</f>
        <v>27737.684332071094</v>
      </c>
      <c r="E48" s="7">
        <f>E46-E47</f>
        <v>27924.626724087662</v>
      </c>
      <c r="F48" s="7">
        <f>F46-F47</f>
        <v>28194.755455593815</v>
      </c>
      <c r="G48" s="7">
        <f>G46-G47</f>
        <v>28381.69784761038</v>
      </c>
    </row>
    <row r="49" spans="1:7" x14ac:dyDescent="0.2">
      <c r="A49" s="2"/>
      <c r="B49" s="2" t="s">
        <v>10</v>
      </c>
      <c r="C49" s="7">
        <f>C46*$D$6</f>
        <v>3197.2816042985642</v>
      </c>
      <c r="D49" s="7">
        <f>D46*$D$6</f>
        <v>3228.7251603468999</v>
      </c>
      <c r="E49" s="7">
        <f>E46*$D$6</f>
        <v>3250.4856504229024</v>
      </c>
      <c r="F49" s="7">
        <f>F46*$D$6</f>
        <v>3281.9292064712376</v>
      </c>
      <c r="G49" s="7">
        <f>G46*$D$6</f>
        <v>3303.6896965472401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april 2016'!C52*(1+$D$4)</f>
        <v>33321.403049314009</v>
      </c>
      <c r="D52" s="6">
        <f>'Løntabel april 2016'!D52*(1+$D$4)</f>
        <v>33419.144342200867</v>
      </c>
      <c r="E52" s="6">
        <f>'Løntabel april 2016'!E52*(1+$D$4)</f>
        <v>33486.766482399995</v>
      </c>
      <c r="F52" s="6">
        <f>'Løntabel april 2016'!F52*(1+$D$4)</f>
        <v>33584.515324700114</v>
      </c>
      <c r="G52" s="6">
        <f>'Løntabel april 2016'!G52*(1+$D$4)</f>
        <v>33652.244356112169</v>
      </c>
    </row>
    <row r="53" spans="1:7" x14ac:dyDescent="0.2">
      <c r="A53" s="2"/>
      <c r="B53" s="2" t="s">
        <v>8</v>
      </c>
      <c r="C53" s="7">
        <f>C52*$D$5</f>
        <v>1832.6771677122706</v>
      </c>
      <c r="D53" s="7">
        <f>D52*$D$5</f>
        <v>1838.0529388210477</v>
      </c>
      <c r="E53" s="7">
        <f>E52*$D$5</f>
        <v>1841.7721565319998</v>
      </c>
      <c r="F53" s="7">
        <f>F52*$D$5</f>
        <v>1847.1483428585063</v>
      </c>
      <c r="G53" s="7">
        <f>G52*$D$5</f>
        <v>1850.8734395861693</v>
      </c>
    </row>
    <row r="54" spans="1:7" x14ac:dyDescent="0.2">
      <c r="A54" s="2"/>
      <c r="B54" s="2" t="s">
        <v>9</v>
      </c>
      <c r="C54" s="7">
        <f>C52-C53</f>
        <v>31488.725881601738</v>
      </c>
      <c r="D54" s="7">
        <f>D52-D53</f>
        <v>31581.091403379818</v>
      </c>
      <c r="E54" s="7">
        <f>E52-E53</f>
        <v>31644.994325867996</v>
      </c>
      <c r="F54" s="7">
        <f>F52-F53</f>
        <v>31737.366981841609</v>
      </c>
      <c r="G54" s="7">
        <f>G52-G53</f>
        <v>31801.370916526001</v>
      </c>
    </row>
    <row r="55" spans="1:7" x14ac:dyDescent="0.2">
      <c r="A55" s="2"/>
      <c r="B55" s="2" t="s">
        <v>10</v>
      </c>
      <c r="C55" s="7">
        <f>C52*$D$6</f>
        <v>3665.3543354245412</v>
      </c>
      <c r="D55" s="7">
        <f>D52*$D$6</f>
        <v>3676.1058776420955</v>
      </c>
      <c r="E55" s="7">
        <f>E52*$D$6</f>
        <v>3683.5443130639997</v>
      </c>
      <c r="F55" s="7">
        <f>F52*$D$6</f>
        <v>3694.2966857170127</v>
      </c>
      <c r="G55" s="7">
        <f>G52*$D$6</f>
        <v>3701.7468791723386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scale="5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Q5" sqref="Q5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9" max="9" width="17.85546875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</cols>
  <sheetData>
    <row r="1" spans="1:18" x14ac:dyDescent="0.2">
      <c r="A1" s="3" t="s">
        <v>74</v>
      </c>
    </row>
    <row r="2" spans="1:18" x14ac:dyDescent="0.2">
      <c r="A2" s="2" t="s">
        <v>82</v>
      </c>
    </row>
    <row r="3" spans="1:18" ht="13.5" thickBot="1" x14ac:dyDescent="0.25">
      <c r="N3" t="s">
        <v>80</v>
      </c>
      <c r="Q3" s="25">
        <v>242.75</v>
      </c>
    </row>
    <row r="4" spans="1:18" ht="13.5" thickBot="1" x14ac:dyDescent="0.25">
      <c r="A4" t="s">
        <v>77</v>
      </c>
      <c r="D4" s="21">
        <v>1.2E-2</v>
      </c>
      <c r="I4" t="s">
        <v>75</v>
      </c>
      <c r="K4" s="20">
        <v>32</v>
      </c>
      <c r="N4" s="2" t="s">
        <v>81</v>
      </c>
      <c r="Q4" s="25">
        <v>246.39124999999999</v>
      </c>
    </row>
    <row r="5" spans="1:18" x14ac:dyDescent="0.2">
      <c r="A5" t="s">
        <v>78</v>
      </c>
      <c r="D5" s="21">
        <v>5.5E-2</v>
      </c>
      <c r="N5" s="2" t="s">
        <v>83</v>
      </c>
      <c r="Q5" s="25">
        <f>+Q4*(1+D4)</f>
        <v>249.34794499999998</v>
      </c>
    </row>
    <row r="6" spans="1:18" x14ac:dyDescent="0.2">
      <c r="A6" t="s">
        <v>79</v>
      </c>
      <c r="D6" s="21">
        <v>0.11</v>
      </c>
    </row>
    <row r="7" spans="1:18" x14ac:dyDescent="0.2">
      <c r="D7" s="21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11"/>
      <c r="B10" s="11"/>
      <c r="C10" s="11"/>
      <c r="D10" s="11"/>
      <c r="E10" s="11"/>
      <c r="F10" s="11"/>
      <c r="G10" s="11"/>
    </row>
    <row r="11" spans="1:18" x14ac:dyDescent="0.2">
      <c r="A11" s="2"/>
      <c r="B11" s="3" t="s">
        <v>6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januar 2017'!C12/37*$K$4))+($Q$5*((37-$K$4)/37))</f>
        <v>20815.231675026549</v>
      </c>
      <c r="D12" s="6">
        <f>(('Løntabel januar 2017'!D12/37*$K$4))+($Q$5*((37-$K$4)/37))</f>
        <v>21155.554700113509</v>
      </c>
      <c r="E12" s="6">
        <f>(('Løntabel januar 2017'!E12/37*$K$4))+($Q$5*((37-$K$4)/37))</f>
        <v>21391.177577000002</v>
      </c>
      <c r="F12" s="6">
        <f>(('Løntabel januar 2017'!F12/37*$K$4))+($Q$5*((37-$K$4)/37))</f>
        <v>21731.51031669708</v>
      </c>
      <c r="G12" s="6">
        <f>(('Løntabel januar 2017'!G12/37*$K$4))+($Q$5*((37-$K$4)/37))</f>
        <v>21967.143099014113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1144.8377421264602</v>
      </c>
      <c r="D13" s="7">
        <f>D12*$D$5</f>
        <v>1163.5555085062431</v>
      </c>
      <c r="E13" s="7">
        <f>E12*$D$5</f>
        <v>1176.5147667350002</v>
      </c>
      <c r="F13" s="7">
        <f>F12*$D$5</f>
        <v>1195.2330674183395</v>
      </c>
      <c r="G13" s="7">
        <f>G12*$D$5</f>
        <v>1208.1928704457762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19670.39393290009</v>
      </c>
      <c r="D14" s="7">
        <f>D12-D13</f>
        <v>19991.999191607265</v>
      </c>
      <c r="E14" s="7">
        <f>E12-E13</f>
        <v>20214.662810265003</v>
      </c>
      <c r="F14" s="7">
        <f>F12-F13</f>
        <v>20536.277249278741</v>
      </c>
      <c r="G14" s="7">
        <f>G12-G13</f>
        <v>20758.950228568337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2289.6754842529203</v>
      </c>
      <c r="D15" s="7">
        <f>D12*$D$6</f>
        <v>2327.1110170124862</v>
      </c>
      <c r="E15" s="7">
        <f>E12*$D$6</f>
        <v>2353.0295334700004</v>
      </c>
      <c r="F15" s="7">
        <f>F12*$D$6</f>
        <v>2390.466134836679</v>
      </c>
      <c r="G15" s="7">
        <f>G12*$D$6</f>
        <v>2416.3857408915524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januar 2017'!C18/37)*$K$4)+($Q$5*((37-$K$4)/37))</f>
        <v>22463.343753686353</v>
      </c>
      <c r="D18" s="6">
        <f>(('Løntabel januar 2017'!D18/37)*$K$4)+($Q$5*((37-$K$4)/37))</f>
        <v>22801.571257534859</v>
      </c>
      <c r="E18" s="6">
        <f>(('Løntabel januar 2017'!E18/37)*$K$4)+($Q$5*((37-$K$4)/37))</f>
        <v>23035.772085982931</v>
      </c>
      <c r="F18" s="6">
        <f>(('Løntabel januar 2017'!F18/37)*$K$4)+($Q$5*((37-$K$4)/37))</f>
        <v>23373.999589831437</v>
      </c>
      <c r="G18" s="6">
        <f>(('Løntabel januar 2017'!G18/37)*$K$4)+($Q$5*((37-$K$4)/37))</f>
        <v>23608.109633216216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1235.4839064527494</v>
      </c>
      <c r="D19" s="7">
        <f>D18*$D$5</f>
        <v>1254.0864191644173</v>
      </c>
      <c r="E19" s="7">
        <f>E18*$D$5</f>
        <v>1266.9674647290612</v>
      </c>
      <c r="F19" s="7">
        <f>F18*$D$5</f>
        <v>1285.569977440729</v>
      </c>
      <c r="G19" s="7">
        <f>G18*$D$5</f>
        <v>1298.4460298268918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21227.859847233605</v>
      </c>
      <c r="D20" s="7">
        <f>D18-D19</f>
        <v>21547.484838370441</v>
      </c>
      <c r="E20" s="7">
        <f>E18-E19</f>
        <v>21768.804621253868</v>
      </c>
      <c r="F20" s="7">
        <f>F18-F19</f>
        <v>22088.429612390708</v>
      </c>
      <c r="G20" s="7">
        <f>G18-G19</f>
        <v>22309.663603389323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2470.9678129054987</v>
      </c>
      <c r="D21" s="7">
        <f>D18*$D$6</f>
        <v>2508.1728383288346</v>
      </c>
      <c r="E21" s="7">
        <f>E18*$D$6</f>
        <v>2533.9349294581225</v>
      </c>
      <c r="F21" s="7">
        <f>F18*$D$6</f>
        <v>2571.1399548814579</v>
      </c>
      <c r="G21" s="7">
        <f>G18*$D$6</f>
        <v>2596.8920596537837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januar 2017'!C23/37)*$K$4)+($Q$5*((37-$K$4)/37))</f>
        <v>22824.854827444156</v>
      </c>
      <c r="D23" s="6">
        <f>(('Løntabel januar 2017'!D23/37)*$K$4)+($Q$5*((37-$K$4)/37))</f>
        <v>23152.495419021478</v>
      </c>
      <c r="E23" s="6">
        <f>(('Løntabel januar 2017'!E23/37)*$K$4)+($Q$5*((37-$K$4)/37))</f>
        <v>23379.297819146595</v>
      </c>
      <c r="F23" s="6">
        <f>(('Løntabel januar 2017'!F23/37)*$K$4)+($Q$5*((37-$K$4)/37))</f>
        <v>23707.109796848647</v>
      </c>
      <c r="G23" s="6">
        <f>(('Løntabel januar 2017'!G23/37)*$K$4)+($Q$5*((37-$K$4)/37))</f>
        <v>23933.903098954175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1255.3670155094287</v>
      </c>
      <c r="D24" s="7">
        <f>D23*$D$5</f>
        <v>1273.3872480461812</v>
      </c>
      <c r="E24" s="7">
        <f>E23*$D$5</f>
        <v>1285.8613800530627</v>
      </c>
      <c r="F24" s="7">
        <f>F23*$D$5</f>
        <v>1303.8910388266756</v>
      </c>
      <c r="G24" s="7">
        <f>G23*$D$5</f>
        <v>1316.3646704424796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21569.487811934727</v>
      </c>
      <c r="D25" s="7">
        <f>D23-D24</f>
        <v>21879.108170975298</v>
      </c>
      <c r="E25" s="7">
        <f>E23-E24</f>
        <v>22093.436439093533</v>
      </c>
      <c r="F25" s="7">
        <f>F23-F24</f>
        <v>22403.218758021972</v>
      </c>
      <c r="G25" s="7">
        <f>G23-G24</f>
        <v>22617.538428511696</v>
      </c>
      <c r="I25" s="8"/>
      <c r="L25" s="16"/>
    </row>
    <row r="26" spans="1:12" x14ac:dyDescent="0.2">
      <c r="A26" s="2"/>
      <c r="B26" s="2" t="s">
        <v>10</v>
      </c>
      <c r="C26" s="7">
        <f>C23*$D$6</f>
        <v>2510.7340310188574</v>
      </c>
      <c r="D26" s="7">
        <f>D23*$D$6</f>
        <v>2546.7744960923624</v>
      </c>
      <c r="E26" s="7">
        <f>E23*$D$6</f>
        <v>2571.7227601061254</v>
      </c>
      <c r="F26" s="7">
        <f>F23*$D$6</f>
        <v>2607.7820776533513</v>
      </c>
      <c r="G26" s="7">
        <f>G23*$D$6</f>
        <v>2632.7293408849591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januar 2017'!C28/37)*$K$4)+($Q$5*((37-$K$4)/37))</f>
        <v>23194.680780001057</v>
      </c>
      <c r="D28" s="6">
        <f>(('Løntabel januar 2017'!D28/37)*$K$4)+($Q$5*((37-$K$4)/37))</f>
        <v>23511.142585041351</v>
      </c>
      <c r="E28" s="6">
        <f>(('Løntabel januar 2017'!E28/37)*$K$4)+($Q$5*((37-$K$4)/37))</f>
        <v>23730.118628848646</v>
      </c>
      <c r="F28" s="6">
        <f>(('Løntabel januar 2017'!F28/37)*$K$4)+($Q$5*((37-$K$4)/37))</f>
        <v>24046.511951209242</v>
      </c>
      <c r="G28" s="6">
        <f>(('Løntabel januar 2017'!G28/37)*$K$4)+($Q$5*((37-$K$4)/37))</f>
        <v>24265.49588320982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1275.7074429000581</v>
      </c>
      <c r="D29" s="7">
        <f>D28*$D$5</f>
        <v>1293.1128421772744</v>
      </c>
      <c r="E29" s="7">
        <f>E28*$D$5</f>
        <v>1305.1565245866755</v>
      </c>
      <c r="F29" s="7">
        <f>F28*$D$5</f>
        <v>1322.5581573165084</v>
      </c>
      <c r="G29" s="7">
        <f>G28*$D$5</f>
        <v>1334.60227357654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21918.973337101001</v>
      </c>
      <c r="D30" s="7">
        <f>D28-D29</f>
        <v>22218.029742864077</v>
      </c>
      <c r="E30" s="7">
        <f>E28-E29</f>
        <v>22424.962104261969</v>
      </c>
      <c r="F30" s="7">
        <f>F28-F29</f>
        <v>22723.953793892735</v>
      </c>
      <c r="G30" s="7">
        <f>G28-G29</f>
        <v>22930.89360963328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2551.4148858001163</v>
      </c>
      <c r="D31" s="7">
        <f>D28*$D$6</f>
        <v>2586.2256843545488</v>
      </c>
      <c r="E31" s="7">
        <f>E28*$D$6</f>
        <v>2610.3130491733509</v>
      </c>
      <c r="F31" s="7">
        <f>F28*$D$6</f>
        <v>2645.1163146330168</v>
      </c>
      <c r="G31" s="7">
        <f>G28*$D$6</f>
        <v>2669.2045471530801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januar 2017'!C33/37)*$K$4)+($Q$5*((37-$K$4)/37))</f>
        <v>23959.620990440701</v>
      </c>
      <c r="D33" s="6">
        <f>(('Løntabel januar 2017'!D33/37)*$K$4)+($Q$5*((37-$K$4)/37))</f>
        <v>24250.956778260308</v>
      </c>
      <c r="E33" s="6">
        <f>(('Løntabel januar 2017'!E33/37)*$K$4)+($Q$5*((37-$K$4)/37))</f>
        <v>24452.633161164726</v>
      </c>
      <c r="F33" s="6">
        <f>(('Løntabel januar 2017'!F33/37)*$K$4)+($Q$5*((37-$K$4)/37))</f>
        <v>24743.968948984329</v>
      </c>
      <c r="G33" s="6">
        <f>(('Løntabel januar 2017'!G33/37)*$K$4)+($Q$5*((37-$K$4)/37))</f>
        <v>24945.568961015731</v>
      </c>
      <c r="L33" t="s">
        <v>52</v>
      </c>
    </row>
    <row r="34" spans="1:12" x14ac:dyDescent="0.2">
      <c r="A34" s="2"/>
      <c r="B34" s="2" t="s">
        <v>8</v>
      </c>
      <c r="C34" s="7">
        <f>C33*$D$5</f>
        <v>1317.7791544742386</v>
      </c>
      <c r="D34" s="7">
        <f>D33*$D$5</f>
        <v>1333.802622804317</v>
      </c>
      <c r="E34" s="7">
        <f>E33*$D$5</f>
        <v>1344.8948238640598</v>
      </c>
      <c r="F34" s="7">
        <f>F33*$D$5</f>
        <v>1360.9182921941381</v>
      </c>
      <c r="G34" s="7">
        <f>G33*$D$5</f>
        <v>1372.0062928558652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22641.841835966461</v>
      </c>
      <c r="D35" s="7">
        <f>D33-D34</f>
        <v>22917.154155455992</v>
      </c>
      <c r="E35" s="7">
        <f>E33-E34</f>
        <v>23107.738337300667</v>
      </c>
      <c r="F35" s="7">
        <f>F33-F34</f>
        <v>23383.05065679019</v>
      </c>
      <c r="G35" s="7">
        <f>G33-G34</f>
        <v>23573.562668159866</v>
      </c>
      <c r="L35" t="s">
        <v>46</v>
      </c>
    </row>
    <row r="36" spans="1:12" x14ac:dyDescent="0.2">
      <c r="A36" s="2"/>
      <c r="B36" s="2" t="s">
        <v>10</v>
      </c>
      <c r="C36" s="7">
        <f>C33*$D$6</f>
        <v>2635.5583089484771</v>
      </c>
      <c r="D36" s="7">
        <f>D33*$D$6</f>
        <v>2667.605245608634</v>
      </c>
      <c r="E36" s="7">
        <f>E33*$D$6</f>
        <v>2689.7896477281197</v>
      </c>
      <c r="F36" s="7">
        <f>F33*$D$6</f>
        <v>2721.8365843882762</v>
      </c>
      <c r="G36" s="7">
        <f>G33*$D$6</f>
        <v>2744.0125857117305</v>
      </c>
    </row>
    <row r="37" spans="1:12" x14ac:dyDescent="0.2">
      <c r="A37" s="4">
        <v>29</v>
      </c>
      <c r="B37" s="5" t="s">
        <v>7</v>
      </c>
      <c r="C37" s="6">
        <f>(('Løntabel januar 2017'!C37/37)*$K$4)+($Q$5*((37-$K$4)/37))</f>
        <v>24354.993000019862</v>
      </c>
      <c r="D37" s="6">
        <f>(('Løntabel januar 2017'!D37/37)*$K$4)+($Q$5*((37-$K$4)/37))</f>
        <v>24632.543845260938</v>
      </c>
      <c r="E37" s="6">
        <f>(('Løntabel januar 2017'!E37/37)*$K$4)+($Q$5*((37-$K$4)/37))</f>
        <v>24824.645229961567</v>
      </c>
      <c r="F37" s="6">
        <f>(('Løntabel januar 2017'!F37/37)*$K$4)+($Q$5*((37-$K$4)/37))</f>
        <v>25102.119704329638</v>
      </c>
      <c r="G37" s="6">
        <f>(('Løntabel januar 2017'!G37/37)*$K$4)+($Q$5*((37-$K$4)/37))</f>
        <v>25294.297459903286</v>
      </c>
    </row>
    <row r="38" spans="1:12" x14ac:dyDescent="0.2">
      <c r="A38" s="2"/>
      <c r="B38" s="2" t="s">
        <v>8</v>
      </c>
      <c r="C38" s="7">
        <f>C37*$D$5</f>
        <v>1339.5246150010923</v>
      </c>
      <c r="D38" s="7">
        <f>D37*$D$5</f>
        <v>1354.7899114893517</v>
      </c>
      <c r="E38" s="7">
        <f>E37*$D$5</f>
        <v>1365.3554876478861</v>
      </c>
      <c r="F38" s="7">
        <f>F37*$D$5</f>
        <v>1380.6165837381302</v>
      </c>
      <c r="G38" s="7">
        <f>G37*$D$5</f>
        <v>1391.1863602946808</v>
      </c>
    </row>
    <row r="39" spans="1:12" x14ac:dyDescent="0.2">
      <c r="A39" s="2"/>
      <c r="B39" s="2" t="s">
        <v>9</v>
      </c>
      <c r="C39" s="7">
        <f>C37-C38</f>
        <v>23015.468385018768</v>
      </c>
      <c r="D39" s="7">
        <f>D37-D38</f>
        <v>23277.753933771586</v>
      </c>
      <c r="E39" s="7">
        <f>E37-E38</f>
        <v>23459.289742313682</v>
      </c>
      <c r="F39" s="7">
        <f>F37-F38</f>
        <v>23721.503120591507</v>
      </c>
      <c r="G39" s="7">
        <f>G37-G38</f>
        <v>23903.111099608606</v>
      </c>
    </row>
    <row r="40" spans="1:12" x14ac:dyDescent="0.2">
      <c r="A40" s="2"/>
      <c r="B40" s="2" t="s">
        <v>10</v>
      </c>
      <c r="C40" s="7">
        <f>C37*$D$6</f>
        <v>2679.0492300021847</v>
      </c>
      <c r="D40" s="7">
        <f>D37*$D$6</f>
        <v>2709.5798229787033</v>
      </c>
      <c r="E40" s="7">
        <f>E37*$D$6</f>
        <v>2730.7109752957722</v>
      </c>
      <c r="F40" s="7">
        <f>F37*$D$6</f>
        <v>2761.2331674762604</v>
      </c>
      <c r="G40" s="7">
        <f>G37*$D$6</f>
        <v>2782.3727205893615</v>
      </c>
    </row>
    <row r="41" spans="1:12" x14ac:dyDescent="0.2">
      <c r="A41" s="4">
        <v>30</v>
      </c>
      <c r="B41" s="5" t="s">
        <v>7</v>
      </c>
      <c r="C41" s="6">
        <f>(('Løntabel januar 2017'!C41/37)*$K$4)+($Q$5*((37-$K$4)/37))</f>
        <v>24758.93323312973</v>
      </c>
      <c r="D41" s="6">
        <f>(('Løntabel januar 2017'!D41/37)*$K$4)+($Q$5*((37-$K$4)/37))</f>
        <v>25021.701175048813</v>
      </c>
      <c r="E41" s="6">
        <f>(('Løntabel januar 2017'!E41/37)*$K$4)+($Q$5*((37-$K$4)/37))</f>
        <v>25203.712058152832</v>
      </c>
      <c r="F41" s="6">
        <f>(('Løntabel januar 2017'!F41/37)*$K$4)+($Q$5*((37-$K$4)/37))</f>
        <v>25466.475593107112</v>
      </c>
      <c r="G41" s="6">
        <f>(('Løntabel januar 2017'!G41/37)*$K$4)+($Q$5*((37-$K$4)/37))</f>
        <v>25648.41010533812</v>
      </c>
    </row>
    <row r="42" spans="1:12" x14ac:dyDescent="0.2">
      <c r="A42" s="2"/>
      <c r="B42" s="2" t="s">
        <v>8</v>
      </c>
      <c r="C42" s="7">
        <f>C41*$D$5</f>
        <v>1361.7413278221352</v>
      </c>
      <c r="D42" s="7">
        <f>D41*$D$5</f>
        <v>1376.1935646276847</v>
      </c>
      <c r="E42" s="7">
        <f>E41*$D$5</f>
        <v>1386.2041631984057</v>
      </c>
      <c r="F42" s="7">
        <f>F41*$D$5</f>
        <v>1400.6561576208912</v>
      </c>
      <c r="G42" s="7">
        <f>G41*$D$5</f>
        <v>1410.6625557935965</v>
      </c>
    </row>
    <row r="43" spans="1:12" x14ac:dyDescent="0.2">
      <c r="A43" s="2"/>
      <c r="B43" s="2" t="s">
        <v>9</v>
      </c>
      <c r="C43" s="7">
        <f>C41-C42</f>
        <v>23397.191905307594</v>
      </c>
      <c r="D43" s="7">
        <f>D41-D42</f>
        <v>23645.507610421129</v>
      </c>
      <c r="E43" s="7">
        <f>E41-E42</f>
        <v>23817.507894954426</v>
      </c>
      <c r="F43" s="7">
        <f>F41-F42</f>
        <v>24065.819435486221</v>
      </c>
      <c r="G43" s="7">
        <f>G41-G42</f>
        <v>24237.747549544525</v>
      </c>
    </row>
    <row r="44" spans="1:12" x14ac:dyDescent="0.2">
      <c r="A44" s="2"/>
      <c r="B44" s="2" t="s">
        <v>10</v>
      </c>
      <c r="C44" s="7">
        <f>C41*$D$6</f>
        <v>2723.4826556442704</v>
      </c>
      <c r="D44" s="7">
        <f>D41*$D$6</f>
        <v>2752.3871292553695</v>
      </c>
      <c r="E44" s="7">
        <f>E41*$D$6</f>
        <v>2772.4083263968114</v>
      </c>
      <c r="F44" s="7">
        <f>F41*$D$6</f>
        <v>2801.3123152417825</v>
      </c>
      <c r="G44" s="7">
        <f>G41*$D$6</f>
        <v>2821.3251115871931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januar 2017'!C46/37)*$K$4)+($Q$5*((37-$K$4)/37))</f>
        <v>25172.027692212298</v>
      </c>
      <c r="D46" s="6">
        <f>(('Løntabel januar 2017'!D46/37)*$K$4)+($Q$5*((37-$K$4)/37))</f>
        <v>25419.249754508794</v>
      </c>
      <c r="E46" s="6">
        <f>(('Løntabel januar 2017'!E46/37)*$K$4)+($Q$5*((37-$K$4)/37))</f>
        <v>25590.339602772205</v>
      </c>
      <c r="F46" s="6">
        <f>(('Løntabel januar 2017'!F46/37)*$K$4)+($Q$5*((37-$K$4)/37))</f>
        <v>25837.561665068697</v>
      </c>
      <c r="G46" s="6">
        <f>(('Løntabel januar 2017'!G46/37)*$K$4)+($Q$5*((37-$K$4)/37))</f>
        <v>26008.651513332108</v>
      </c>
    </row>
    <row r="47" spans="1:12" x14ac:dyDescent="0.2">
      <c r="A47" s="2"/>
      <c r="B47" s="2" t="s">
        <v>8</v>
      </c>
      <c r="C47" s="7">
        <f>C46*$D$5</f>
        <v>1384.4615230716763</v>
      </c>
      <c r="D47" s="7">
        <f>D46*$D$5</f>
        <v>1398.0587364979835</v>
      </c>
      <c r="E47" s="7">
        <f>E46*$D$5</f>
        <v>1407.4686781524713</v>
      </c>
      <c r="F47" s="7">
        <f>F46*$D$5</f>
        <v>1421.0658915787783</v>
      </c>
      <c r="G47" s="7">
        <f>G46*$D$5</f>
        <v>1430.475833233266</v>
      </c>
    </row>
    <row r="48" spans="1:12" x14ac:dyDescent="0.2">
      <c r="A48" s="2"/>
      <c r="B48" s="2" t="s">
        <v>9</v>
      </c>
      <c r="C48" s="7">
        <f>C46-C47</f>
        <v>23787.56616914062</v>
      </c>
      <c r="D48" s="7">
        <f>D46-D47</f>
        <v>24021.19101801081</v>
      </c>
      <c r="E48" s="7">
        <f>E46-E47</f>
        <v>24182.870924619732</v>
      </c>
      <c r="F48" s="7">
        <f>F46-F47</f>
        <v>24416.495773489918</v>
      </c>
      <c r="G48" s="7">
        <f>G46-G47</f>
        <v>24578.175680098841</v>
      </c>
    </row>
    <row r="49" spans="1:7" x14ac:dyDescent="0.2">
      <c r="A49" s="2"/>
      <c r="B49" s="2" t="s">
        <v>10</v>
      </c>
      <c r="C49" s="7">
        <f>C46*$D$6</f>
        <v>2768.9230461433526</v>
      </c>
      <c r="D49" s="7">
        <f>D46*$D$6</f>
        <v>2796.1174729959671</v>
      </c>
      <c r="E49" s="7">
        <f>E46*$D$6</f>
        <v>2814.9373563049426</v>
      </c>
      <c r="F49" s="7">
        <f>F46*$D$6</f>
        <v>2842.1317831575566</v>
      </c>
      <c r="G49" s="7">
        <f>G46*$D$6</f>
        <v>2860.9516664665321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januar 2017'!C52/37)*$K$4)+($Q$5*((37-$K$4)/37))</f>
        <v>28852.206413595901</v>
      </c>
      <c r="D52" s="6">
        <f>(('Løntabel januar 2017'!D52/37)*$K$4)+($Q$5*((37-$K$4)/37))</f>
        <v>28936.739423660209</v>
      </c>
      <c r="E52" s="6">
        <f>(('Løntabel januar 2017'!E52/37)*$K$4)+($Q$5*((37-$K$4)/37))</f>
        <v>28995.223436805401</v>
      </c>
      <c r="F52" s="6">
        <f>(('Løntabel januar 2017'!F52/37)*$K$4)+($Q$5*((37-$K$4)/37))</f>
        <v>29079.762976091992</v>
      </c>
      <c r="G52" s="6">
        <f>(('Løntabel januar 2017'!G52/37)*$K$4)+($Q$5*((37-$K$4)/37))</f>
        <v>29138.339435691607</v>
      </c>
    </row>
    <row r="53" spans="1:7" x14ac:dyDescent="0.2">
      <c r="A53" s="2"/>
      <c r="B53" s="2" t="s">
        <v>8</v>
      </c>
      <c r="C53" s="7">
        <f>C52*$D$5</f>
        <v>1586.8713527477746</v>
      </c>
      <c r="D53" s="7">
        <f>D52*$D$5</f>
        <v>1591.5206683013114</v>
      </c>
      <c r="E53" s="7">
        <f>E52*$D$5</f>
        <v>1594.7372890242971</v>
      </c>
      <c r="F53" s="7">
        <f>F52*$D$5</f>
        <v>1599.3869636850595</v>
      </c>
      <c r="G53" s="7">
        <f>G52*$D$5</f>
        <v>1602.6086689630383</v>
      </c>
    </row>
    <row r="54" spans="1:7" x14ac:dyDescent="0.2">
      <c r="A54" s="2"/>
      <c r="B54" s="2" t="s">
        <v>9</v>
      </c>
      <c r="C54" s="7">
        <f>C52-C53</f>
        <v>27265.335060848127</v>
      </c>
      <c r="D54" s="7">
        <f>D52-D53</f>
        <v>27345.218755358896</v>
      </c>
      <c r="E54" s="7">
        <f>E52-E53</f>
        <v>27400.486147781103</v>
      </c>
      <c r="F54" s="7">
        <f>F52-F53</f>
        <v>27480.37601240693</v>
      </c>
      <c r="G54" s="7">
        <f>G52-G53</f>
        <v>27535.730766728568</v>
      </c>
    </row>
    <row r="55" spans="1:7" x14ac:dyDescent="0.2">
      <c r="A55" s="2"/>
      <c r="B55" s="2" t="s">
        <v>10</v>
      </c>
      <c r="C55" s="7">
        <f>C52*$D$6</f>
        <v>3173.7427054955492</v>
      </c>
      <c r="D55" s="7">
        <f>D52*$D$6</f>
        <v>3183.0413366026228</v>
      </c>
      <c r="E55" s="7">
        <f>E52*$D$6</f>
        <v>3189.4745780485941</v>
      </c>
      <c r="F55" s="7">
        <f>F52*$D$6</f>
        <v>3198.7739273701191</v>
      </c>
      <c r="G55" s="7">
        <f>G52*$D$6</f>
        <v>3205.2173379260767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C12" sqref="C12"/>
    </sheetView>
  </sheetViews>
  <sheetFormatPr defaultRowHeight="12.75" x14ac:dyDescent="0.2"/>
  <cols>
    <col min="2" max="2" width="25" customWidth="1"/>
    <col min="3" max="3" width="11.28515625" bestFit="1" customWidth="1"/>
    <col min="4" max="7" width="10.85546875" bestFit="1" customWidth="1"/>
    <col min="12" max="12" width="14.42578125" bestFit="1" customWidth="1"/>
    <col min="13" max="13" width="9.85546875" bestFit="1" customWidth="1"/>
    <col min="14" max="14" width="12.7109375" bestFit="1" customWidth="1"/>
    <col min="15" max="15" width="16.5703125" bestFit="1" customWidth="1"/>
    <col min="16" max="16" width="18.85546875" bestFit="1" customWidth="1"/>
  </cols>
  <sheetData>
    <row r="1" spans="1:7" x14ac:dyDescent="0.2">
      <c r="A1" s="3" t="s">
        <v>68</v>
      </c>
    </row>
    <row r="2" spans="1:7" x14ac:dyDescent="0.2">
      <c r="A2" s="2" t="s">
        <v>82</v>
      </c>
    </row>
    <row r="4" spans="1:7" x14ac:dyDescent="0.2">
      <c r="A4" t="s">
        <v>77</v>
      </c>
      <c r="D4" s="21">
        <v>1.2E-2</v>
      </c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11"/>
      <c r="B10" s="11"/>
      <c r="C10" s="11"/>
      <c r="D10" s="11"/>
      <c r="E10" s="11"/>
      <c r="F10" s="11"/>
      <c r="G10" s="11"/>
    </row>
    <row r="11" spans="1:7" x14ac:dyDescent="0.2">
      <c r="A11" s="2"/>
      <c r="B11" s="3" t="s">
        <v>6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januar 2017'!C12/160.33</f>
        <v>149.86996200239003</v>
      </c>
      <c r="D12" s="6">
        <f>'Løntabel januar 2017'!D12/160.33</f>
        <v>152.32426561217486</v>
      </c>
      <c r="E12" s="6">
        <f>'Løntabel januar 2017'!E12/160.33</f>
        <v>154.0235043784694</v>
      </c>
      <c r="F12" s="6">
        <f>'Løntabel januar 2017'!F12/160.33</f>
        <v>156.47787804699524</v>
      </c>
      <c r="G12" s="6">
        <f>'Løntabel januar 2017'!G12/160.33</f>
        <v>158.17718824816825</v>
      </c>
    </row>
    <row r="13" spans="1:7" x14ac:dyDescent="0.2">
      <c r="A13" s="2"/>
      <c r="B13" t="s">
        <v>8</v>
      </c>
      <c r="C13" s="7">
        <f>C12*$D$5</f>
        <v>8.2428479101314522</v>
      </c>
      <c r="D13" s="7">
        <f>D12*$D$5</f>
        <v>8.3778346086696178</v>
      </c>
      <c r="E13" s="7">
        <f>E12*$D$5</f>
        <v>8.4712927408158176</v>
      </c>
      <c r="F13" s="7">
        <f>F12*$D$5</f>
        <v>8.6062832925847381</v>
      </c>
      <c r="G13" s="7">
        <f>G12*$D$5</f>
        <v>8.6997453536492539</v>
      </c>
    </row>
    <row r="14" spans="1:7" x14ac:dyDescent="0.2">
      <c r="A14" s="2"/>
      <c r="B14" t="s">
        <v>9</v>
      </c>
      <c r="C14" s="7">
        <f>C12-C13</f>
        <v>141.62711409225858</v>
      </c>
      <c r="D14" s="7">
        <f>D12-D13</f>
        <v>143.94643100350524</v>
      </c>
      <c r="E14" s="7">
        <f>E12-E13</f>
        <v>145.55221163765358</v>
      </c>
      <c r="F14" s="7">
        <f>F12-F13</f>
        <v>147.87159475441049</v>
      </c>
      <c r="G14" s="7">
        <f>G12-G13</f>
        <v>149.47744289451899</v>
      </c>
    </row>
    <row r="15" spans="1:7" x14ac:dyDescent="0.2">
      <c r="A15" s="2"/>
      <c r="B15" t="s">
        <v>10</v>
      </c>
      <c r="C15" s="7">
        <f>C12*$D$6</f>
        <v>16.485695820262904</v>
      </c>
      <c r="D15" s="7">
        <f>D12*$D$6</f>
        <v>16.755669217339236</v>
      </c>
      <c r="E15" s="7">
        <f>E12*$D$6</f>
        <v>16.942585481631635</v>
      </c>
      <c r="F15" s="7">
        <f>F12*$D$6</f>
        <v>17.212566585169476</v>
      </c>
      <c r="G15" s="7">
        <f>G12*$D$6</f>
        <v>17.399490707298508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januar 2017'!C18/160.33</f>
        <v>161.75563274991327</v>
      </c>
      <c r="D18" s="6">
        <f>'Løntabel januar 2017'!D18/160.33</f>
        <v>164.19482411350606</v>
      </c>
      <c r="E18" s="6">
        <f>'Løntabel januar 2017'!E18/160.33</f>
        <v>165.88380750958345</v>
      </c>
      <c r="F18" s="6">
        <f>'Løntabel januar 2017'!F18/160.33</f>
        <v>168.32299887317623</v>
      </c>
      <c r="G18" s="6">
        <f>'Løntabel januar 2017'!G18/160.33</f>
        <v>170.01132755566641</v>
      </c>
    </row>
    <row r="19" spans="1:16" x14ac:dyDescent="0.2">
      <c r="A19" s="2"/>
      <c r="B19" s="2" t="s">
        <v>8</v>
      </c>
      <c r="C19" s="7">
        <f>C18*$D$5</f>
        <v>8.89655980124523</v>
      </c>
      <c r="D19" s="7">
        <f>D18*$D$5</f>
        <v>9.0307153262428326</v>
      </c>
      <c r="E19" s="7">
        <f>E18*$D$5</f>
        <v>9.1236094130270899</v>
      </c>
      <c r="F19" s="7">
        <f>F18*$D$5</f>
        <v>9.2577649380246925</v>
      </c>
      <c r="G19" s="7">
        <f>G18*$D$5</f>
        <v>9.3506230155616521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152.85907294866806</v>
      </c>
      <c r="D20" s="7">
        <f>D18-D19</f>
        <v>155.16410878726322</v>
      </c>
      <c r="E20" s="7">
        <f>E18-E19</f>
        <v>156.76019809655637</v>
      </c>
      <c r="F20" s="7">
        <f>F18-F19</f>
        <v>159.06523393515153</v>
      </c>
      <c r="G20" s="7">
        <f>G18-G19</f>
        <v>160.66070454010475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17.79311960249046</v>
      </c>
      <c r="D21" s="7">
        <f>D18*$D$6</f>
        <v>18.061430652485665</v>
      </c>
      <c r="E21" s="7">
        <f>E18*$D$6</f>
        <v>18.24721882605418</v>
      </c>
      <c r="F21" s="7">
        <f>F18*$D$6</f>
        <v>18.515529876049385</v>
      </c>
      <c r="G21" s="7">
        <f>G18*$D$6</f>
        <v>18.701246031123304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januar 2017'!C23/160.33</f>
        <v>164.36273796436134</v>
      </c>
      <c r="D22" s="6">
        <f>'Løntabel januar 2017'!D23/160.33</f>
        <v>166.72557981561363</v>
      </c>
      <c r="E22" s="6">
        <f>'Løntabel januar 2017'!E23/160.33</f>
        <v>168.36120805203018</v>
      </c>
      <c r="F22" s="6">
        <f>'Løntabel januar 2017'!F23/160.33</f>
        <v>170.72528588660884</v>
      </c>
      <c r="G22" s="6">
        <f>'Løntabel januar 2017'!G23/160.33</f>
        <v>172.36084851094313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9.0399505880398738</v>
      </c>
      <c r="D23" s="7">
        <f>D22*$D$5</f>
        <v>9.1699068898587495</v>
      </c>
      <c r="E23" s="7">
        <f>E22*$D$5</f>
        <v>9.2598664428616591</v>
      </c>
      <c r="F23" s="7">
        <f>F22*$D$5</f>
        <v>9.3898907237634859</v>
      </c>
      <c r="G23" s="7">
        <f>G22*$D$5</f>
        <v>9.4798466681018727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155.32278737632146</v>
      </c>
      <c r="D24" s="7">
        <f>D22-D23</f>
        <v>157.55567292575489</v>
      </c>
      <c r="E24" s="7">
        <f>E22-E23</f>
        <v>159.10134160916851</v>
      </c>
      <c r="F24" s="7">
        <f>F22-F23</f>
        <v>161.33539516284537</v>
      </c>
      <c r="G24" s="7">
        <f>G22-G23</f>
        <v>162.88100184284124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18.079901176079748</v>
      </c>
      <c r="D25" s="7">
        <f>D22*$D$6</f>
        <v>18.339813779717499</v>
      </c>
      <c r="E25" s="7">
        <f>E22*$D$6</f>
        <v>18.519732885723318</v>
      </c>
      <c r="F25" s="7">
        <f>F22*$D$6</f>
        <v>18.779781447526972</v>
      </c>
      <c r="G25" s="7">
        <f>G22*$D$6</f>
        <v>18.959693336203745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januar 2017'!C28/160.33</f>
        <v>167.02980749373148</v>
      </c>
      <c r="D26" s="6">
        <f>'Løntabel januar 2017'!D28/160.33</f>
        <v>169.31203141987032</v>
      </c>
      <c r="E26" s="6">
        <f>'Løntabel januar 2017'!E28/160.33</f>
        <v>170.89121841327258</v>
      </c>
      <c r="F26" s="6">
        <f>'Løntabel januar 2017'!F28/160.33</f>
        <v>173.17294846366514</v>
      </c>
      <c r="G26" s="6">
        <f>'Løntabel januar 2017'!G28/160.33</f>
        <v>174.75219234425936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9.1866394121552322</v>
      </c>
      <c r="D27" s="7">
        <f>D26*$D$5</f>
        <v>9.3121617280928675</v>
      </c>
      <c r="E27" s="7">
        <f>E26*$D$5</f>
        <v>9.3990170127299919</v>
      </c>
      <c r="F27" s="7">
        <f>F26*$D$5</f>
        <v>9.5245121655015819</v>
      </c>
      <c r="G27" s="7">
        <f>G26*$D$5</f>
        <v>9.6113705789342649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157.84316808157624</v>
      </c>
      <c r="D28" s="7">
        <f>D26-D27</f>
        <v>159.99986969177746</v>
      </c>
      <c r="E28" s="7">
        <f>E26-E27</f>
        <v>161.4922014005426</v>
      </c>
      <c r="F28" s="7">
        <f>F26-F27</f>
        <v>163.64843629816355</v>
      </c>
      <c r="G28" s="7">
        <f>G26-G27</f>
        <v>165.14082176532509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18.373278824310464</v>
      </c>
      <c r="D29" s="7">
        <f>D26*$D$6</f>
        <v>18.624323456185735</v>
      </c>
      <c r="E29" s="7">
        <f>E26*$D$6</f>
        <v>18.798034025459984</v>
      </c>
      <c r="F29" s="7">
        <f>F26*$D$6</f>
        <v>19.049024331003164</v>
      </c>
      <c r="G29" s="7">
        <f>G26*$D$6</f>
        <v>19.22274115786853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januar 2017'!C33/160.33</f>
        <v>172.54631793046096</v>
      </c>
      <c r="D30" s="6">
        <f>'Løntabel januar 2017'!D33/160.33</f>
        <v>174.64734084985486</v>
      </c>
      <c r="E30" s="6">
        <f>'Løntabel januar 2017'!E33/160.33</f>
        <v>176.10176807952638</v>
      </c>
      <c r="F30" s="6">
        <f>'Løntabel januar 2017'!F33/160.33</f>
        <v>178.20279099892022</v>
      </c>
      <c r="G30" s="6">
        <f>'Løntabel januar 2017'!G33/160.33</f>
        <v>179.65666746565327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9.490047486175353</v>
      </c>
      <c r="D31" s="7">
        <f>D30*$D$5</f>
        <v>9.6056037467420179</v>
      </c>
      <c r="E31" s="7">
        <f>E30*$D$5</f>
        <v>9.6855972443739518</v>
      </c>
      <c r="F31" s="7">
        <f>F30*$D$5</f>
        <v>9.8011535049406131</v>
      </c>
      <c r="G31" s="7">
        <f>G30*$D$5</f>
        <v>9.8811167106109306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163.05627044428562</v>
      </c>
      <c r="D32" s="7">
        <f>D30-D31</f>
        <v>165.04173710311284</v>
      </c>
      <c r="E32" s="7">
        <f>E30-E31</f>
        <v>166.41617083515243</v>
      </c>
      <c r="F32" s="7">
        <f>F30-F31</f>
        <v>168.40163749397962</v>
      </c>
      <c r="G32" s="7">
        <f>G30-G31</f>
        <v>169.77555075504233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18.980094972350706</v>
      </c>
      <c r="D33" s="7">
        <f>D30*$D$6</f>
        <v>19.211207493484036</v>
      </c>
      <c r="E33" s="7">
        <f>E30*$D$6</f>
        <v>19.371194488747904</v>
      </c>
      <c r="F33" s="7">
        <f>F30*$D$6</f>
        <v>19.602307009881226</v>
      </c>
      <c r="G33" s="7">
        <f>G30*$D$6</f>
        <v>19.762233421221861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januar 2017'!C37/160.33</f>
        <v>175.39761766273756</v>
      </c>
      <c r="D34" s="6">
        <f>'Løntabel januar 2017'!D37/160.33</f>
        <v>177.39922787174396</v>
      </c>
      <c r="E34" s="6">
        <f>'Løntabel januar 2017'!E37/160.33</f>
        <v>178.78460319800917</v>
      </c>
      <c r="F34" s="6">
        <f>'Løntabel januar 2017'!F37/160.33</f>
        <v>180.78566264407718</v>
      </c>
      <c r="G34" s="6">
        <f>'Løntabel januar 2017'!G37/160.33</f>
        <v>182.17158873328088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9.6468689714505658</v>
      </c>
      <c r="D35" s="7">
        <f>D34*$D$5</f>
        <v>9.7569575329459184</v>
      </c>
      <c r="E35" s="7">
        <f>E34*$D$5</f>
        <v>9.8331531758905033</v>
      </c>
      <c r="F35" s="7">
        <f>F34*$D$5</f>
        <v>9.9432114454242448</v>
      </c>
      <c r="G35" s="7">
        <f>G34*$D$5</f>
        <v>10.019437380330448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165.75074869128699</v>
      </c>
      <c r="D36" s="7">
        <f>D34-D35</f>
        <v>167.64227033879803</v>
      </c>
      <c r="E36" s="7">
        <f>E34-E35</f>
        <v>168.95145002211865</v>
      </c>
      <c r="F36" s="7">
        <f>F34-F35</f>
        <v>170.84245119865292</v>
      </c>
      <c r="G36" s="7">
        <f>G34-G35</f>
        <v>172.15215135295043</v>
      </c>
      <c r="O36" t="s">
        <v>51</v>
      </c>
    </row>
    <row r="37" spans="1:15" x14ac:dyDescent="0.2">
      <c r="A37" s="2"/>
      <c r="B37" s="2" t="s">
        <v>10</v>
      </c>
      <c r="C37" s="7">
        <f>C34*$D$6</f>
        <v>19.293737942901132</v>
      </c>
      <c r="D37" s="7">
        <f>D34*$D$6</f>
        <v>19.513915065891837</v>
      </c>
      <c r="E37" s="7">
        <f>E34*$D$6</f>
        <v>19.666306351781007</v>
      </c>
      <c r="F37" s="7">
        <f>F34*$D$6</f>
        <v>19.88642289084849</v>
      </c>
      <c r="G37" s="7">
        <f>G34*$D$6</f>
        <v>20.038874760660896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januar 2017'!C41/160.33</f>
        <v>178.31070875319651</v>
      </c>
      <c r="D38" s="6">
        <f>'Løntabel januar 2017'!D41/160.33</f>
        <v>180.20570926990541</v>
      </c>
      <c r="E38" s="6">
        <f>'Løntabel januar 2017'!E41/160.33</f>
        <v>181.51831504292997</v>
      </c>
      <c r="F38" s="6">
        <f>'Løntabel januar 2017'!F41/160.33</f>
        <v>183.41328377798195</v>
      </c>
      <c r="G38" s="6">
        <f>'Løntabel januar 2017'!G41/160.33</f>
        <v>184.72533878806803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9.8070889814258084</v>
      </c>
      <c r="D39" s="7">
        <f>D38*$D$5</f>
        <v>9.9113140098447978</v>
      </c>
      <c r="E39" s="7">
        <f>E38*$D$5</f>
        <v>9.9835073273611492</v>
      </c>
      <c r="F39" s="7">
        <f>F38*$D$5</f>
        <v>10.087730607789007</v>
      </c>
      <c r="G39" s="7">
        <f>G38*$D$5</f>
        <v>10.159893633343742</v>
      </c>
      <c r="O39" t="s">
        <v>46</v>
      </c>
    </row>
    <row r="40" spans="1:15" x14ac:dyDescent="0.2">
      <c r="A40" s="2"/>
      <c r="B40" s="2" t="s">
        <v>9</v>
      </c>
      <c r="C40" s="7">
        <f>C38-C39</f>
        <v>168.5036197717707</v>
      </c>
      <c r="D40" s="7">
        <f>D38-D39</f>
        <v>170.29439526006061</v>
      </c>
      <c r="E40" s="7">
        <f>E38-E39</f>
        <v>171.53480771556883</v>
      </c>
      <c r="F40" s="7">
        <f>F38-F39</f>
        <v>173.32555317019293</v>
      </c>
      <c r="G40" s="7">
        <f>G38-G39</f>
        <v>174.56544515472427</v>
      </c>
    </row>
    <row r="41" spans="1:15" x14ac:dyDescent="0.2">
      <c r="A41" s="2"/>
      <c r="B41" s="2" t="s">
        <v>10</v>
      </c>
      <c r="C41" s="7">
        <f>C38*$D$6</f>
        <v>19.614177962851617</v>
      </c>
      <c r="D41" s="7">
        <f>D38*$D$6</f>
        <v>19.822628019689596</v>
      </c>
      <c r="E41" s="7">
        <f>E38*$D$6</f>
        <v>19.967014654722298</v>
      </c>
      <c r="F41" s="7">
        <f>F38*$D$6</f>
        <v>20.175461215578014</v>
      </c>
      <c r="G41" s="7">
        <f>G38*$D$6</f>
        <v>20.319787266687484</v>
      </c>
    </row>
    <row r="42" spans="1:15" x14ac:dyDescent="0.2">
      <c r="A42" s="4">
        <v>31</v>
      </c>
      <c r="B42" s="5" t="s">
        <v>7</v>
      </c>
      <c r="C42" s="6">
        <f>'Løntabel januar 2017'!C46/160.33</f>
        <v>181.28981726884686</v>
      </c>
      <c r="D42" s="6">
        <f>'Løntabel januar 2017'!D46/160.33</f>
        <v>183.07270574592741</v>
      </c>
      <c r="E42" s="6">
        <f>'Løntabel januar 2017'!E46/160.33</f>
        <v>184.30655241875576</v>
      </c>
      <c r="F42" s="6">
        <f>'Løntabel januar 2017'!F46/160.33</f>
        <v>186.08944089583628</v>
      </c>
      <c r="G42" s="6">
        <f>'Løntabel januar 2017'!G46/160.33</f>
        <v>187.32328756866463</v>
      </c>
    </row>
    <row r="43" spans="1:15" x14ac:dyDescent="0.2">
      <c r="A43" s="2"/>
      <c r="B43" s="2" t="s">
        <v>8</v>
      </c>
      <c r="C43" s="7">
        <f>C42*$D$5</f>
        <v>9.9709399497865778</v>
      </c>
      <c r="D43" s="7">
        <f>D42*$D$5</f>
        <v>10.068998816026008</v>
      </c>
      <c r="E43" s="7">
        <f>E42*$D$5</f>
        <v>10.136860383031566</v>
      </c>
      <c r="F43" s="7">
        <f>F42*$D$5</f>
        <v>10.234919249270995</v>
      </c>
      <c r="G43" s="7">
        <f>G42*$D$5</f>
        <v>10.302780816276554</v>
      </c>
    </row>
    <row r="44" spans="1:15" x14ac:dyDescent="0.2">
      <c r="A44" s="2"/>
      <c r="B44" s="2" t="s">
        <v>9</v>
      </c>
      <c r="C44" s="7">
        <f>C42-C43</f>
        <v>171.31887731906028</v>
      </c>
      <c r="D44" s="7">
        <f>D42-D43</f>
        <v>173.0037069299014</v>
      </c>
      <c r="E44" s="7">
        <f>E42-E43</f>
        <v>174.16969203572418</v>
      </c>
      <c r="F44" s="7">
        <f>F42-F43</f>
        <v>175.85452164656527</v>
      </c>
      <c r="G44" s="7">
        <f>G42-G43</f>
        <v>177.02050675238806</v>
      </c>
    </row>
    <row r="45" spans="1:15" x14ac:dyDescent="0.2">
      <c r="A45" s="2"/>
      <c r="B45" s="2" t="s">
        <v>10</v>
      </c>
      <c r="C45" s="7">
        <f>C42*$D$6</f>
        <v>19.941879899573156</v>
      </c>
      <c r="D45" s="7">
        <f>D42*$D$6</f>
        <v>20.137997632052016</v>
      </c>
      <c r="E45" s="7">
        <f>E42*$D$6</f>
        <v>20.273720766063132</v>
      </c>
      <c r="F45" s="7">
        <f>F42*$D$6</f>
        <v>20.469838498541989</v>
      </c>
      <c r="G45" s="7">
        <f>G42*$D$6</f>
        <v>20.605561632553108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januar 2017'!C52/160.33</f>
        <v>207.83011943687399</v>
      </c>
      <c r="D48" s="6">
        <f>'Løntabel januar 2017'!D52/160.33</f>
        <v>208.43974516435392</v>
      </c>
      <c r="E48" s="6">
        <f>'Løntabel januar 2017'!E52/160.33</f>
        <v>208.86151364311104</v>
      </c>
      <c r="F48" s="6">
        <f>'Løntabel januar 2017'!F52/160.33</f>
        <v>209.47118645730751</v>
      </c>
      <c r="G48" s="6">
        <f>'Løntabel januar 2017'!G52/160.33</f>
        <v>209.89362163108692</v>
      </c>
    </row>
    <row r="49" spans="1:7" x14ac:dyDescent="0.2">
      <c r="A49" s="2"/>
      <c r="B49" s="2" t="s">
        <v>8</v>
      </c>
      <c r="C49" s="7">
        <f>C48*$D$5</f>
        <v>11.43065656902807</v>
      </c>
      <c r="D49" s="7">
        <f>D48*$D$5</f>
        <v>11.464185984039466</v>
      </c>
      <c r="E49" s="7">
        <f>E48*$D$5</f>
        <v>11.487383250371106</v>
      </c>
      <c r="F49" s="7">
        <f>F48*$D$5</f>
        <v>11.520915255151913</v>
      </c>
      <c r="G49" s="7">
        <f>G48*$D$5</f>
        <v>11.544149189709781</v>
      </c>
    </row>
    <row r="50" spans="1:7" x14ac:dyDescent="0.2">
      <c r="A50" s="2"/>
      <c r="B50" s="2" t="s">
        <v>9</v>
      </c>
      <c r="C50" s="7">
        <f>C48-C49</f>
        <v>196.39946286784593</v>
      </c>
      <c r="D50" s="7">
        <f>D48-D49</f>
        <v>196.97555918031446</v>
      </c>
      <c r="E50" s="7">
        <f>E48-E49</f>
        <v>197.37413039273994</v>
      </c>
      <c r="F50" s="7">
        <f>F48-F49</f>
        <v>197.95027120215559</v>
      </c>
      <c r="G50" s="7">
        <f>G48-G49</f>
        <v>198.34947244137715</v>
      </c>
    </row>
    <row r="51" spans="1:7" x14ac:dyDescent="0.2">
      <c r="A51" s="2"/>
      <c r="B51" s="2" t="s">
        <v>10</v>
      </c>
      <c r="C51" s="7">
        <f>C48*$D$6</f>
        <v>22.86131313805614</v>
      </c>
      <c r="D51" s="7">
        <f>D48*$D$6</f>
        <v>22.928371968078931</v>
      </c>
      <c r="E51" s="7">
        <f>E48*$D$6</f>
        <v>22.974766500742213</v>
      </c>
      <c r="F51" s="7">
        <f>F48*$D$6</f>
        <v>23.041830510303825</v>
      </c>
      <c r="G51" s="7">
        <f>G48*$D$6</f>
        <v>23.088298379419562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A2" sqref="A2"/>
    </sheetView>
  </sheetViews>
  <sheetFormatPr defaultRowHeight="12.75" x14ac:dyDescent="0.2"/>
  <cols>
    <col min="2" max="2" width="16.140625" bestFit="1" customWidth="1"/>
    <col min="3" max="3" width="11.28515625" bestFit="1" customWidth="1"/>
    <col min="4" max="7" width="10.85546875" bestFit="1" customWidth="1"/>
    <col min="8" max="8" width="10" bestFit="1" customWidth="1"/>
    <col min="9" max="9" width="14.42578125" bestFit="1" customWidth="1"/>
    <col min="10" max="10" width="9.85546875" bestFit="1" customWidth="1"/>
    <col min="11" max="11" width="12.7109375" bestFit="1" customWidth="1"/>
    <col min="12" max="12" width="16.5703125" bestFit="1" customWidth="1"/>
    <col min="13" max="13" width="18.85546875" bestFit="1" customWidth="1"/>
    <col min="14" max="14" width="16.140625" bestFit="1" customWidth="1"/>
    <col min="15" max="15" width="10.28515625" bestFit="1" customWidth="1"/>
  </cols>
  <sheetData>
    <row r="1" spans="1:15" x14ac:dyDescent="0.2">
      <c r="A1" s="3" t="s">
        <v>85</v>
      </c>
    </row>
    <row r="2" spans="1:15" x14ac:dyDescent="0.2">
      <c r="A2" s="2" t="s">
        <v>86</v>
      </c>
    </row>
    <row r="3" spans="1:15" ht="15" x14ac:dyDescent="0.25">
      <c r="F3" s="26"/>
    </row>
    <row r="4" spans="1:15" x14ac:dyDescent="0.2">
      <c r="A4" t="s">
        <v>77</v>
      </c>
      <c r="D4" s="27">
        <v>2.88456E-3</v>
      </c>
    </row>
    <row r="5" spans="1:15" x14ac:dyDescent="0.2">
      <c r="A5" t="s">
        <v>78</v>
      </c>
      <c r="D5" s="21">
        <v>5.5E-2</v>
      </c>
      <c r="I5" s="23"/>
    </row>
    <row r="6" spans="1:15" x14ac:dyDescent="0.2">
      <c r="A6" t="s">
        <v>79</v>
      </c>
      <c r="D6" s="21">
        <v>0.11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x14ac:dyDescent="0.2">
      <c r="A10" s="2"/>
      <c r="B10" s="2"/>
      <c r="C10" s="2"/>
      <c r="D10" s="2"/>
      <c r="E10" s="2"/>
      <c r="F10" s="2"/>
      <c r="G10" s="2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f>'Løntabel januar 2017'!C12*(1+$D$4)</f>
        <v>24097.963093394381</v>
      </c>
      <c r="D12" s="6">
        <f>'Løntabel januar 2017'!D12*(1+$D$4)</f>
        <v>24492.596661177868</v>
      </c>
      <c r="E12" s="6">
        <f>'Løntabel januar 2017'!E12*(1+$D$4)</f>
        <v>24765.821479079528</v>
      </c>
      <c r="F12" s="6">
        <f>'Løntabel januar 2017'!F12*(1+$D$4)</f>
        <v>25160.466311781838</v>
      </c>
      <c r="G12" s="6">
        <f>'Løntabel januar 2017'!G12*(1+$D$4)</f>
        <v>25433.702615874863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  <c r="O12" s="3"/>
    </row>
    <row r="13" spans="1:15" x14ac:dyDescent="0.2">
      <c r="A13" s="2"/>
      <c r="B13" t="s">
        <v>8</v>
      </c>
      <c r="C13" s="7">
        <f>C12*$D$5</f>
        <v>1325.3879701366909</v>
      </c>
      <c r="D13" s="7">
        <f t="shared" ref="D13:G13" si="0">D12*$D$5</f>
        <v>1347.0928163647827</v>
      </c>
      <c r="E13" s="7">
        <f t="shared" si="0"/>
        <v>1362.120181349374</v>
      </c>
      <c r="F13" s="7">
        <f t="shared" si="0"/>
        <v>1383.8256471480011</v>
      </c>
      <c r="G13" s="7">
        <f t="shared" si="0"/>
        <v>1398.8536438731176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  <c r="N13" s="2"/>
      <c r="O13" s="2"/>
    </row>
    <row r="14" spans="1:15" x14ac:dyDescent="0.2">
      <c r="A14" s="2"/>
      <c r="B14" t="s">
        <v>9</v>
      </c>
      <c r="C14" s="7">
        <f>C12-C13</f>
        <v>22772.575123257691</v>
      </c>
      <c r="D14" s="7">
        <f>D12-D13</f>
        <v>23145.503844813084</v>
      </c>
      <c r="E14" s="7">
        <f>E12-E13</f>
        <v>23403.701297730153</v>
      </c>
      <c r="F14" s="7">
        <f>F12-F13</f>
        <v>23776.640664633836</v>
      </c>
      <c r="G14" s="7">
        <f>G12-G13</f>
        <v>24034.848972001746</v>
      </c>
      <c r="I14" s="2" t="s">
        <v>16</v>
      </c>
      <c r="J14" s="15" t="s">
        <v>27</v>
      </c>
      <c r="K14" s="2" t="s">
        <v>57</v>
      </c>
      <c r="L14" t="s">
        <v>36</v>
      </c>
      <c r="O14" s="2"/>
    </row>
    <row r="15" spans="1:15" x14ac:dyDescent="0.2">
      <c r="A15" s="2"/>
      <c r="B15" t="s">
        <v>10</v>
      </c>
      <c r="C15" s="7">
        <f>C12*$D$6</f>
        <v>2650.7759402733818</v>
      </c>
      <c r="D15" s="7">
        <f>D12*$D$6</f>
        <v>2694.1856327295654</v>
      </c>
      <c r="E15" s="7">
        <f>E12*$D$6</f>
        <v>2724.240362698748</v>
      </c>
      <c r="F15" s="7">
        <f>F12*$D$6</f>
        <v>2767.6512942960021</v>
      </c>
      <c r="G15" s="7">
        <f>G12*$D$6</f>
        <v>2797.7072877462351</v>
      </c>
      <c r="I15" s="2"/>
      <c r="J15" s="15"/>
      <c r="K15" s="2"/>
      <c r="O15" s="14"/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  <c r="O16" s="14"/>
    </row>
    <row r="17" spans="1:15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  <c r="O17" s="14"/>
    </row>
    <row r="18" spans="1:15" x14ac:dyDescent="0.2">
      <c r="A18" s="4">
        <v>24</v>
      </c>
      <c r="B18" s="5" t="s">
        <v>7</v>
      </c>
      <c r="C18" s="6">
        <f>'Løntabel januar 2017'!C18*(1+$D$4)</f>
        <v>26009.089587237653</v>
      </c>
      <c r="D18" s="6">
        <f>'Løntabel januar 2017'!D18*(1+$D$4)</f>
        <v>26401.293219454816</v>
      </c>
      <c r="E18" s="6">
        <f>'Løntabel januar 2017'!E18*(1+$D$4)</f>
        <v>26672.869050930502</v>
      </c>
      <c r="F18" s="6">
        <f>'Løntabel januar 2017'!F18*(1+$D$4)</f>
        <v>27065.072683147664</v>
      </c>
      <c r="G18" s="6">
        <f>'Løntabel januar 2017'!G18*(1+$D$4)</f>
        <v>27336.54324160099</v>
      </c>
      <c r="I18" s="14" t="s">
        <v>19</v>
      </c>
      <c r="J18" s="15" t="s">
        <v>30</v>
      </c>
      <c r="K18" s="2" t="s">
        <v>58</v>
      </c>
      <c r="L18" t="s">
        <v>39</v>
      </c>
      <c r="O18" s="14"/>
    </row>
    <row r="19" spans="1:15" x14ac:dyDescent="0.2">
      <c r="A19" s="2"/>
      <c r="B19" s="2" t="s">
        <v>8</v>
      </c>
      <c r="C19" s="7">
        <f>C18*$D$5</f>
        <v>1430.499927298071</v>
      </c>
      <c r="D19" s="7">
        <f>D18*$D$5</f>
        <v>1452.0711270700149</v>
      </c>
      <c r="E19" s="7">
        <f>E18*$D$5</f>
        <v>1467.0077978011775</v>
      </c>
      <c r="F19" s="7">
        <f>F18*$D$5</f>
        <v>1488.5789975731216</v>
      </c>
      <c r="G19" s="7">
        <f>G18*$D$5</f>
        <v>1503.5098782880546</v>
      </c>
      <c r="I19" s="14" t="s">
        <v>20</v>
      </c>
      <c r="K19" s="2" t="s">
        <v>59</v>
      </c>
      <c r="L19" s="2" t="s">
        <v>40</v>
      </c>
      <c r="O19" s="14"/>
    </row>
    <row r="20" spans="1:15" x14ac:dyDescent="0.2">
      <c r="A20" s="2"/>
      <c r="B20" s="2" t="s">
        <v>9</v>
      </c>
      <c r="C20" s="7">
        <f>C18-C19</f>
        <v>24578.589659939582</v>
      </c>
      <c r="D20" s="7">
        <f>D18-D19</f>
        <v>24949.2220923848</v>
      </c>
      <c r="E20" s="7">
        <f>E18-E19</f>
        <v>25205.861253129326</v>
      </c>
      <c r="F20" s="7">
        <f>F18-F19</f>
        <v>25576.493685574544</v>
      </c>
      <c r="G20" s="7">
        <f>G18-G19</f>
        <v>25833.033363312934</v>
      </c>
      <c r="I20" s="14"/>
      <c r="K20" s="2"/>
      <c r="L20" s="2"/>
      <c r="O20" s="14"/>
    </row>
    <row r="21" spans="1:15" x14ac:dyDescent="0.2">
      <c r="A21" s="2"/>
      <c r="B21" s="2" t="s">
        <v>10</v>
      </c>
      <c r="C21" s="7">
        <f>C18*$D$6</f>
        <v>2860.9998545961421</v>
      </c>
      <c r="D21" s="7">
        <f>D18*$D$6</f>
        <v>2904.1422541400298</v>
      </c>
      <c r="E21" s="7">
        <f>E18*$D$6</f>
        <v>2934.015595602355</v>
      </c>
      <c r="F21" s="7">
        <f>F18*$D$6</f>
        <v>2977.1579951462431</v>
      </c>
      <c r="G21" s="7">
        <f>G18*$D$6</f>
        <v>3007.0197565761091</v>
      </c>
      <c r="I21" s="14" t="s">
        <v>21</v>
      </c>
      <c r="K21" t="s">
        <v>34</v>
      </c>
      <c r="L21" t="s">
        <v>42</v>
      </c>
      <c r="O21" s="14"/>
    </row>
    <row r="22" spans="1:15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  <c r="O22" s="8"/>
    </row>
    <row r="23" spans="1:15" x14ac:dyDescent="0.2">
      <c r="A23" s="4">
        <v>25</v>
      </c>
      <c r="B23" s="5" t="s">
        <v>7</v>
      </c>
      <c r="C23" s="6">
        <f>'Løntabel januar 2017'!C23*(1+$D$4)</f>
        <v>26428.292504212863</v>
      </c>
      <c r="D23" s="6">
        <f>'Løntabel januar 2017'!D23*(1+$D$4)</f>
        <v>26808.219708879114</v>
      </c>
      <c r="E23" s="6">
        <f>'Løntabel januar 2017'!E23*(1+$D$4)</f>
        <v>27071.21643183185</v>
      </c>
      <c r="F23" s="6">
        <f>'Løntabel januar 2017'!F23*(1+$D$4)</f>
        <v>27451.342373324245</v>
      </c>
      <c r="G23" s="6">
        <f>'Løntabel januar 2017'!G23*(1+$D$4)</f>
        <v>27714.32854634746</v>
      </c>
      <c r="I23" s="14" t="s">
        <v>23</v>
      </c>
      <c r="L23" s="16" t="s">
        <v>44</v>
      </c>
      <c r="O23" s="8"/>
    </row>
    <row r="24" spans="1:15" x14ac:dyDescent="0.2">
      <c r="A24" s="2"/>
      <c r="B24" s="2" t="s">
        <v>8</v>
      </c>
      <c r="C24" s="7">
        <f>C23*$D$5</f>
        <v>1453.5560877317075</v>
      </c>
      <c r="D24" s="7">
        <f>D23*$D$5</f>
        <v>1474.4520839883512</v>
      </c>
      <c r="E24" s="7">
        <f>E23*$D$5</f>
        <v>1488.9169037507518</v>
      </c>
      <c r="F24" s="7">
        <f>F23*$D$5</f>
        <v>1509.8238305328334</v>
      </c>
      <c r="G24" s="7">
        <f>G23*$D$5</f>
        <v>1524.2880700491103</v>
      </c>
      <c r="I24" s="8" t="s">
        <v>24</v>
      </c>
      <c r="L24" s="16" t="s">
        <v>45</v>
      </c>
      <c r="O24" s="8"/>
    </row>
    <row r="25" spans="1:15" x14ac:dyDescent="0.2">
      <c r="A25" s="2"/>
      <c r="B25" s="2" t="s">
        <v>9</v>
      </c>
      <c r="C25" s="7">
        <f>C23-C24</f>
        <v>24974.736416481155</v>
      </c>
      <c r="D25" s="7">
        <f>D23-D24</f>
        <v>25333.767624890763</v>
      </c>
      <c r="E25" s="7">
        <f>E23-E24</f>
        <v>25582.299528081097</v>
      </c>
      <c r="F25" s="7">
        <f>F23-F24</f>
        <v>25941.518542791411</v>
      </c>
      <c r="G25" s="7">
        <f>G23-G24</f>
        <v>26190.040476298349</v>
      </c>
      <c r="I25" s="8"/>
      <c r="L25" s="16"/>
      <c r="O25" s="15"/>
    </row>
    <row r="26" spans="1:15" x14ac:dyDescent="0.2">
      <c r="A26" s="2"/>
      <c r="B26" s="2" t="s">
        <v>10</v>
      </c>
      <c r="C26" s="7">
        <f>C23*$D$6</f>
        <v>2907.112175463415</v>
      </c>
      <c r="D26" s="7">
        <f>D23*$D$6</f>
        <v>2948.9041679767024</v>
      </c>
      <c r="E26" s="7">
        <f>E23*$D$6</f>
        <v>2977.8338075015035</v>
      </c>
      <c r="F26" s="7">
        <f>F23*$D$6</f>
        <v>3019.6476610656669</v>
      </c>
      <c r="G26" s="7">
        <f>G23*$D$6</f>
        <v>3048.5761400982205</v>
      </c>
      <c r="I26" s="8" t="s">
        <v>25</v>
      </c>
      <c r="L26" s="17" t="s">
        <v>62</v>
      </c>
      <c r="O26" s="15"/>
    </row>
    <row r="27" spans="1:15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  <c r="O27" s="15"/>
    </row>
    <row r="28" spans="1:15" x14ac:dyDescent="0.2">
      <c r="A28" s="4">
        <v>26</v>
      </c>
      <c r="B28" s="5" t="s">
        <v>7</v>
      </c>
      <c r="C28" s="6">
        <f>'Løntabel januar 2017'!C28*(1+$D$4)</f>
        <v>26857.137232186127</v>
      </c>
      <c r="D28" s="6">
        <f>'Løntabel januar 2017'!D28*(1+$D$4)</f>
        <v>27224.10168061962</v>
      </c>
      <c r="E28" s="6">
        <f>'Løntabel januar 2017'!E28*(1+$D$4)</f>
        <v>27478.023076048874</v>
      </c>
      <c r="F28" s="6">
        <f>'Løntabel januar 2017'!F28*(1+$D$4)</f>
        <v>27844.908112975565</v>
      </c>
      <c r="G28" s="6">
        <f>'Løntabel januar 2017'!G28*(1+$D$4)</f>
        <v>28098.838655437576</v>
      </c>
      <c r="L28" s="16" t="s">
        <v>48</v>
      </c>
      <c r="O28" s="15"/>
    </row>
    <row r="29" spans="1:15" x14ac:dyDescent="0.2">
      <c r="A29" s="2"/>
      <c r="B29" s="2" t="s">
        <v>8</v>
      </c>
      <c r="C29" s="7">
        <f>C28*$D$5</f>
        <v>1477.1425477702371</v>
      </c>
      <c r="D29" s="7">
        <f>D28*$D$5</f>
        <v>1497.3255924340792</v>
      </c>
      <c r="E29" s="7">
        <f>E28*$D$5</f>
        <v>1511.291269182688</v>
      </c>
      <c r="F29" s="7">
        <f>F28*$D$5</f>
        <v>1531.4699462136562</v>
      </c>
      <c r="G29" s="7">
        <f>G28*$D$5</f>
        <v>1545.4361260490666</v>
      </c>
      <c r="L29" s="16" t="s">
        <v>49</v>
      </c>
      <c r="O29" s="15"/>
    </row>
    <row r="30" spans="1:15" x14ac:dyDescent="0.2">
      <c r="A30" s="2"/>
      <c r="B30" s="2" t="s">
        <v>9</v>
      </c>
      <c r="C30" s="7">
        <f>C28-C29</f>
        <v>25379.994684415891</v>
      </c>
      <c r="D30" s="7">
        <f>D28-D29</f>
        <v>25726.776088185543</v>
      </c>
      <c r="E30" s="7">
        <f>E28-E29</f>
        <v>25966.731806866184</v>
      </c>
      <c r="F30" s="7">
        <f>F28-F29</f>
        <v>26313.438166761909</v>
      </c>
      <c r="G30" s="7">
        <f>G28-G29</f>
        <v>26553.40252938851</v>
      </c>
      <c r="L30" s="16" t="s">
        <v>50</v>
      </c>
    </row>
    <row r="31" spans="1:15" x14ac:dyDescent="0.2">
      <c r="A31" s="2"/>
      <c r="B31" s="2" t="s">
        <v>10</v>
      </c>
      <c r="C31" s="7">
        <f>C28*$D$6</f>
        <v>2954.2850955404742</v>
      </c>
      <c r="D31" s="7">
        <f>D28*$D$6</f>
        <v>2994.6511848681585</v>
      </c>
      <c r="E31" s="7">
        <f>E28*$D$6</f>
        <v>3022.582538365376</v>
      </c>
      <c r="F31" s="7">
        <f>F28*$D$6</f>
        <v>3062.9398924273123</v>
      </c>
      <c r="G31" s="7">
        <f>G28*$D$6</f>
        <v>3090.8722520981332</v>
      </c>
      <c r="L31" s="16" t="s">
        <v>63</v>
      </c>
      <c r="O31" s="2"/>
    </row>
    <row r="32" spans="1:15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5" x14ac:dyDescent="0.2">
      <c r="A33" s="4">
        <v>28</v>
      </c>
      <c r="B33" s="5" t="s">
        <v>7</v>
      </c>
      <c r="C33" s="6">
        <f>'Løntabel januar 2017'!C33*(1+$D$4)</f>
        <v>27744.15063455499</v>
      </c>
      <c r="D33" s="6">
        <f>'Løntabel januar 2017'!D33*(1+$D$4)</f>
        <v>28081.97932346279</v>
      </c>
      <c r="E33" s="6">
        <f>'Løntabel januar 2017'!E33*(1+$D$4)</f>
        <v>28315.840286889827</v>
      </c>
      <c r="F33" s="6">
        <f>'Løntabel januar 2017'!F33*(1+$D$4)</f>
        <v>28653.668975797624</v>
      </c>
      <c r="G33" s="6">
        <f>'Løntabel januar 2017'!G33*(1+$D$4)</f>
        <v>28887.441380685061</v>
      </c>
      <c r="L33" t="s">
        <v>52</v>
      </c>
    </row>
    <row r="34" spans="1:15" x14ac:dyDescent="0.2">
      <c r="A34" s="2"/>
      <c r="B34" s="2" t="s">
        <v>8</v>
      </c>
      <c r="C34" s="7">
        <f>C33*$D$5</f>
        <v>1525.9282849005244</v>
      </c>
      <c r="D34" s="7">
        <f>D33*$D$5</f>
        <v>1544.5088627904536</v>
      </c>
      <c r="E34" s="7">
        <f>E33*$D$5</f>
        <v>1557.3712157789405</v>
      </c>
      <c r="F34" s="7">
        <f>F33*$D$5</f>
        <v>1575.9517936688694</v>
      </c>
      <c r="G34" s="7">
        <f>G33*$D$5</f>
        <v>1588.8092759376784</v>
      </c>
      <c r="L34" s="2" t="s">
        <v>41</v>
      </c>
      <c r="O34" s="2"/>
    </row>
    <row r="35" spans="1:15" x14ac:dyDescent="0.2">
      <c r="A35" s="2"/>
      <c r="B35" s="2" t="s">
        <v>9</v>
      </c>
      <c r="C35" s="7">
        <f>C33-C34</f>
        <v>26218.222349654465</v>
      </c>
      <c r="D35" s="7">
        <f>D33-D34</f>
        <v>26537.470460672335</v>
      </c>
      <c r="E35" s="7">
        <f>E33-E34</f>
        <v>26758.469071110885</v>
      </c>
      <c r="F35" s="7">
        <f>F33-F34</f>
        <v>27077.717182128756</v>
      </c>
      <c r="G35" s="7">
        <f>G33-G34</f>
        <v>27298.632104747383</v>
      </c>
      <c r="L35" t="s">
        <v>46</v>
      </c>
      <c r="O35" s="2"/>
    </row>
    <row r="36" spans="1:15" x14ac:dyDescent="0.2">
      <c r="A36" s="2"/>
      <c r="B36" s="2" t="s">
        <v>10</v>
      </c>
      <c r="C36" s="7">
        <f>C33*$D$6</f>
        <v>3051.8565698010489</v>
      </c>
      <c r="D36" s="7">
        <f>D33*$D$6</f>
        <v>3089.0177255809072</v>
      </c>
      <c r="E36" s="7">
        <f>E33*$D$6</f>
        <v>3114.742431557881</v>
      </c>
      <c r="F36" s="7">
        <f>F33*$D$6</f>
        <v>3151.9035873377388</v>
      </c>
      <c r="G36" s="7">
        <f>G33*$D$6</f>
        <v>3177.6185518753568</v>
      </c>
    </row>
    <row r="37" spans="1:15" x14ac:dyDescent="0.2">
      <c r="A37" s="4">
        <v>29</v>
      </c>
      <c r="B37" s="5" t="s">
        <v>7</v>
      </c>
      <c r="C37" s="6">
        <f>'Løntabel januar 2017'!C37*(1+$D$4)</f>
        <v>28202.618194021714</v>
      </c>
      <c r="D37" s="6">
        <f>'Løntabel januar 2017'!D37*(1+$D$4)</f>
        <v>28524.462066533193</v>
      </c>
      <c r="E37" s="6">
        <f>'Løntabel januar 2017'!E37*(1+$D$4)</f>
        <v>28747.220003058897</v>
      </c>
      <c r="F37" s="6">
        <f>'Løntabel januar 2017'!F37*(1+$D$4)</f>
        <v>29068.975317030792</v>
      </c>
      <c r="G37" s="6">
        <f>'Løntabel januar 2017'!G37*(1+$D$4)</f>
        <v>29291.821812096099</v>
      </c>
    </row>
    <row r="38" spans="1:15" x14ac:dyDescent="0.2">
      <c r="A38" s="2"/>
      <c r="B38" s="2" t="s">
        <v>8</v>
      </c>
      <c r="C38" s="7">
        <f>C37*$D$5</f>
        <v>1551.1440006711944</v>
      </c>
      <c r="D38" s="7">
        <f>D37*$D$5</f>
        <v>1568.8454136593257</v>
      </c>
      <c r="E38" s="7">
        <f>E37*$D$5</f>
        <v>1581.0971001682394</v>
      </c>
      <c r="F38" s="7">
        <f>F37*$D$5</f>
        <v>1598.7936424366935</v>
      </c>
      <c r="G38" s="7">
        <f>G37*$D$5</f>
        <v>1611.0501996652854</v>
      </c>
    </row>
    <row r="39" spans="1:15" x14ac:dyDescent="0.2">
      <c r="A39" s="2"/>
      <c r="B39" s="2" t="s">
        <v>9</v>
      </c>
      <c r="C39" s="7">
        <f>C37-C38</f>
        <v>26651.474193350521</v>
      </c>
      <c r="D39" s="7">
        <f>D37-D38</f>
        <v>26955.616652873869</v>
      </c>
      <c r="E39" s="7">
        <f>E37-E38</f>
        <v>27166.122902890656</v>
      </c>
      <c r="F39" s="7">
        <f>F37-F38</f>
        <v>27470.1816745941</v>
      </c>
      <c r="G39" s="7">
        <f>G37-G38</f>
        <v>27680.771612430814</v>
      </c>
    </row>
    <row r="40" spans="1:15" x14ac:dyDescent="0.2">
      <c r="A40" s="2"/>
      <c r="B40" s="2" t="s">
        <v>10</v>
      </c>
      <c r="C40" s="7">
        <f>C37*$D$6</f>
        <v>3102.2880013423887</v>
      </c>
      <c r="D40" s="7">
        <f>D37*$D$6</f>
        <v>3137.6908273186514</v>
      </c>
      <c r="E40" s="7">
        <f>E37*$D$6</f>
        <v>3162.1942003364788</v>
      </c>
      <c r="F40" s="7">
        <f>F37*$D$6</f>
        <v>3197.587284873387</v>
      </c>
      <c r="G40" s="7">
        <f>G37*$D$6</f>
        <v>3222.1003993305708</v>
      </c>
    </row>
    <row r="41" spans="1:15" x14ac:dyDescent="0.2">
      <c r="A41" s="4">
        <v>30</v>
      </c>
      <c r="B41" s="5" t="s">
        <v>7</v>
      </c>
      <c r="C41" s="6">
        <f>'Løntabel januar 2017'!C41*(1+$D$4)</f>
        <v>28671.021339306135</v>
      </c>
      <c r="D41" s="6">
        <f>'Løntabel januar 2017'!D41*(1+$D$4)</f>
        <v>28975.723174840638</v>
      </c>
      <c r="E41" s="6">
        <f>'Løntabel januar 2017'!E41*(1+$D$4)</f>
        <v>29186.780314322779</v>
      </c>
      <c r="F41" s="6">
        <f>'Løntabel januar 2017'!F41*(1+$D$4)</f>
        <v>29491.477039605797</v>
      </c>
      <c r="G41" s="6">
        <f>'Løntabel januar 2017'!G41*(1+$D$4)</f>
        <v>29702.445620548348</v>
      </c>
    </row>
    <row r="42" spans="1:15" x14ac:dyDescent="0.2">
      <c r="A42" s="2"/>
      <c r="B42" s="2" t="s">
        <v>8</v>
      </c>
      <c r="C42" s="7">
        <f>C41*$D$5</f>
        <v>1576.9061736618373</v>
      </c>
      <c r="D42" s="7">
        <f>D41*$D$5</f>
        <v>1593.664774616235</v>
      </c>
      <c r="E42" s="7">
        <f>E41*$D$5</f>
        <v>1605.2729172877528</v>
      </c>
      <c r="F42" s="7">
        <f>F41*$D$5</f>
        <v>1622.0312371783189</v>
      </c>
      <c r="G42" s="7">
        <f>G41*$D$5</f>
        <v>1633.6345091301591</v>
      </c>
    </row>
    <row r="43" spans="1:15" x14ac:dyDescent="0.2">
      <c r="A43" s="2"/>
      <c r="B43" s="2" t="s">
        <v>9</v>
      </c>
      <c r="C43" s="7">
        <f>C41-C42</f>
        <v>27094.115165644296</v>
      </c>
      <c r="D43" s="7">
        <f>D41-D42</f>
        <v>27382.058400224403</v>
      </c>
      <c r="E43" s="7">
        <f>E41-E42</f>
        <v>27581.507397035028</v>
      </c>
      <c r="F43" s="7">
        <f>F41-F42</f>
        <v>27869.445802427479</v>
      </c>
      <c r="G43" s="7">
        <f>G41-G42</f>
        <v>28068.811111418188</v>
      </c>
      <c r="O43" s="2"/>
    </row>
    <row r="44" spans="1:15" x14ac:dyDescent="0.2">
      <c r="A44" s="2"/>
      <c r="B44" s="2" t="s">
        <v>10</v>
      </c>
      <c r="C44" s="7">
        <f>C41*$D$6</f>
        <v>3153.8123473236747</v>
      </c>
      <c r="D44" s="7">
        <f>D41*$D$6</f>
        <v>3187.3295492324701</v>
      </c>
      <c r="E44" s="7">
        <f>E41*$D$6</f>
        <v>3210.5458345755055</v>
      </c>
      <c r="F44" s="7">
        <f>F41*$D$6</f>
        <v>3244.0624743566377</v>
      </c>
      <c r="G44" s="7">
        <f>G41*$D$6</f>
        <v>3267.2690182603183</v>
      </c>
    </row>
    <row r="45" spans="1:15" x14ac:dyDescent="0.2">
      <c r="A45" s="2" t="s">
        <v>72</v>
      </c>
      <c r="B45" s="2"/>
      <c r="C45" s="19"/>
      <c r="D45" s="7"/>
      <c r="E45" s="7"/>
      <c r="F45" s="7"/>
      <c r="G45" s="7"/>
      <c r="O45" s="16"/>
    </row>
    <row r="46" spans="1:15" x14ac:dyDescent="0.2">
      <c r="A46" s="4">
        <v>31</v>
      </c>
      <c r="B46" s="5" t="s">
        <v>7</v>
      </c>
      <c r="C46" s="6">
        <f>'Løntabel januar 2017'!C46*(1+$D$4)</f>
        <v>29150.039590209635</v>
      </c>
      <c r="D46" s="6">
        <f>'Løntabel januar 2017'!D46*(1+$D$4)</f>
        <v>29436.714652685729</v>
      </c>
      <c r="E46" s="6">
        <f>'Løntabel januar 2017'!E46*(1+$D$4)</f>
        <v>29635.107921006242</v>
      </c>
      <c r="F46" s="6">
        <f>'Løntabel januar 2017'!F46*(1+$D$4)</f>
        <v>29921.782983482331</v>
      </c>
      <c r="G46" s="6">
        <f>'Løntabel januar 2017'!G46*(1+$D$4)</f>
        <v>30120.176251802841</v>
      </c>
      <c r="O46" s="16"/>
    </row>
    <row r="47" spans="1:15" x14ac:dyDescent="0.2">
      <c r="A47" s="2"/>
      <c r="B47" s="2" t="s">
        <v>8</v>
      </c>
      <c r="C47" s="7">
        <f>C46*$D$5</f>
        <v>1603.25217746153</v>
      </c>
      <c r="D47" s="7">
        <f>D46*$D$5</f>
        <v>1619.0193058977152</v>
      </c>
      <c r="E47" s="7">
        <f>E46*$D$5</f>
        <v>1629.9309356553433</v>
      </c>
      <c r="F47" s="7">
        <f>F46*$D$5</f>
        <v>1645.6980640915283</v>
      </c>
      <c r="G47" s="7">
        <f>G46*$D$5</f>
        <v>1656.6096938491562</v>
      </c>
      <c r="O47" s="16"/>
    </row>
    <row r="48" spans="1:15" x14ac:dyDescent="0.2">
      <c r="A48" s="2"/>
      <c r="B48" s="2" t="s">
        <v>9</v>
      </c>
      <c r="C48" s="7">
        <f>C46-C47</f>
        <v>27546.787412748105</v>
      </c>
      <c r="D48" s="7">
        <f>D46-D47</f>
        <v>27817.695346788012</v>
      </c>
      <c r="E48" s="7">
        <f>E46-E47</f>
        <v>28005.176985350899</v>
      </c>
      <c r="F48" s="7">
        <f>F46-F47</f>
        <v>28276.084919390803</v>
      </c>
      <c r="G48" s="7">
        <f>G46-G47</f>
        <v>28463.566557953684</v>
      </c>
      <c r="O48" s="17"/>
    </row>
    <row r="49" spans="1:15" x14ac:dyDescent="0.2">
      <c r="A49" s="2"/>
      <c r="B49" s="2" t="s">
        <v>10</v>
      </c>
      <c r="C49" s="7">
        <f>C46*$D$6</f>
        <v>3206.50435492306</v>
      </c>
      <c r="D49" s="7">
        <f>D46*$D$6</f>
        <v>3238.0386117954304</v>
      </c>
      <c r="E49" s="7">
        <f>E46*$D$6</f>
        <v>3259.8618713106866</v>
      </c>
      <c r="F49" s="7">
        <f>F46*$D$6</f>
        <v>3291.3961281830566</v>
      </c>
      <c r="G49" s="7">
        <f>G46*$D$6</f>
        <v>3313.2193876983124</v>
      </c>
      <c r="O49" s="16"/>
    </row>
    <row r="50" spans="1:15" x14ac:dyDescent="0.2">
      <c r="A50" s="2"/>
      <c r="B50" s="3"/>
      <c r="C50" s="2"/>
      <c r="D50" s="2"/>
      <c r="E50" s="2"/>
      <c r="F50" s="2"/>
      <c r="G50" s="2"/>
      <c r="O50" s="16"/>
    </row>
    <row r="51" spans="1:15" x14ac:dyDescent="0.2">
      <c r="A51" s="2"/>
      <c r="B51" s="3" t="s">
        <v>12</v>
      </c>
      <c r="C51" s="2"/>
      <c r="D51" s="2"/>
      <c r="E51" s="2"/>
      <c r="F51" s="2"/>
      <c r="G51" s="2"/>
      <c r="O51" s="16"/>
    </row>
    <row r="52" spans="1:15" x14ac:dyDescent="0.2">
      <c r="A52" s="4">
        <v>39</v>
      </c>
      <c r="B52" s="5" t="s">
        <v>7</v>
      </c>
      <c r="C52" s="6">
        <f>'Løntabel januar 2017'!C52*(1+$D$4)</f>
        <v>33417.520635693938</v>
      </c>
      <c r="D52" s="6">
        <f>'Løntabel januar 2017'!D52*(1+$D$4)</f>
        <v>33515.543869204608</v>
      </c>
      <c r="E52" s="6">
        <f>'Løntabel januar 2017'!E52*(1+$D$4)</f>
        <v>33583.361069524464</v>
      </c>
      <c r="F52" s="6">
        <f>'Løntabel januar 2017'!F52*(1+$D$4)</f>
        <v>33681.391874225134</v>
      </c>
      <c r="G52" s="6">
        <f>'Løntabel januar 2017'!G52*(1+$D$4)</f>
        <v>33749.316274092038</v>
      </c>
      <c r="O52" s="16"/>
    </row>
    <row r="53" spans="1:15" x14ac:dyDescent="0.2">
      <c r="A53" s="2"/>
      <c r="B53" s="2" t="s">
        <v>8</v>
      </c>
      <c r="C53" s="7">
        <f>C52*$D$5</f>
        <v>1837.9636349631667</v>
      </c>
      <c r="D53" s="7">
        <f>D52*$D$5</f>
        <v>1843.3549128062534</v>
      </c>
      <c r="E53" s="7">
        <f>E52*$D$5</f>
        <v>1847.0848588238455</v>
      </c>
      <c r="F53" s="7">
        <f>F52*$D$5</f>
        <v>1852.4765530823825</v>
      </c>
      <c r="G53" s="7">
        <f>G52*$D$5</f>
        <v>1856.2123950750622</v>
      </c>
      <c r="O53" s="16"/>
    </row>
    <row r="54" spans="1:15" x14ac:dyDescent="0.2">
      <c r="A54" s="2"/>
      <c r="B54" s="2" t="s">
        <v>9</v>
      </c>
      <c r="C54" s="7">
        <f>C52-C53</f>
        <v>31579.557000730772</v>
      </c>
      <c r="D54" s="7">
        <f>D52-D53</f>
        <v>31672.188956398353</v>
      </c>
      <c r="E54" s="7">
        <f>E52-E53</f>
        <v>31736.27621070062</v>
      </c>
      <c r="F54" s="7">
        <f>F52-F53</f>
        <v>31828.915321142751</v>
      </c>
      <c r="G54" s="7">
        <f>G52-G53</f>
        <v>31893.103879016977</v>
      </c>
    </row>
    <row r="55" spans="1:15" x14ac:dyDescent="0.2">
      <c r="A55" s="2"/>
      <c r="B55" s="2" t="s">
        <v>10</v>
      </c>
      <c r="C55" s="7">
        <f>C52*$D$6</f>
        <v>3675.9272699263333</v>
      </c>
      <c r="D55" s="7">
        <f>D52*$D$6</f>
        <v>3686.7098256125068</v>
      </c>
      <c r="E55" s="7">
        <f>E52*$D$6</f>
        <v>3694.169717647691</v>
      </c>
      <c r="F55" s="7">
        <f>F52*$D$6</f>
        <v>3704.9531061647649</v>
      </c>
      <c r="G55" s="7">
        <f>G52*$D$6</f>
        <v>3712.4247901501244</v>
      </c>
    </row>
    <row r="56" spans="1:15" x14ac:dyDescent="0.2">
      <c r="A56" s="2" t="s">
        <v>72</v>
      </c>
      <c r="E56" s="18"/>
      <c r="O56" s="2"/>
    </row>
  </sheetData>
  <dataValidations disablePrompts="1" count="2">
    <dataValidation type="list" showInputMessage="1" showErrorMessage="1" sqref="I3">
      <formula1>Kommune</formula1>
    </dataValidation>
    <dataValidation type="list" showInputMessage="1" showErrorMessage="1" sqref="I4">
      <formula1>Løntrin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workbookViewId="0">
      <selection activeCell="D4" sqref="D4"/>
    </sheetView>
  </sheetViews>
  <sheetFormatPr defaultRowHeight="12.75" x14ac:dyDescent="0.2"/>
  <cols>
    <col min="2" max="2" width="16.140625" customWidth="1"/>
    <col min="3" max="3" width="11.28515625" customWidth="1"/>
    <col min="4" max="7" width="10.85546875" customWidth="1"/>
    <col min="9" max="9" width="17.85546875" customWidth="1"/>
    <col min="10" max="10" width="9.85546875" customWidth="1"/>
    <col min="11" max="11" width="12.7109375" customWidth="1"/>
    <col min="12" max="12" width="16.5703125" customWidth="1"/>
    <col min="13" max="13" width="18.85546875" customWidth="1"/>
  </cols>
  <sheetData>
    <row r="1" spans="1:18" x14ac:dyDescent="0.2">
      <c r="A1" s="3" t="s">
        <v>74</v>
      </c>
    </row>
    <row r="2" spans="1:18" x14ac:dyDescent="0.2">
      <c r="A2" s="2" t="s">
        <v>82</v>
      </c>
      <c r="M2" s="2"/>
      <c r="N2" s="2"/>
      <c r="O2" s="2"/>
      <c r="P2" s="2"/>
    </row>
    <row r="3" spans="1:18" ht="13.5" thickBot="1" x14ac:dyDescent="0.25">
      <c r="M3" s="2"/>
      <c r="N3" s="28" t="s">
        <v>80</v>
      </c>
      <c r="O3" s="28"/>
      <c r="P3" s="28"/>
      <c r="Q3" s="29">
        <v>242.75</v>
      </c>
      <c r="R3" s="28"/>
    </row>
    <row r="4" spans="1:18" ht="15.75" thickBot="1" x14ac:dyDescent="0.3">
      <c r="A4" t="s">
        <v>77</v>
      </c>
      <c r="D4" s="27">
        <v>2.88456E-3</v>
      </c>
      <c r="F4" s="26"/>
      <c r="I4" t="s">
        <v>75</v>
      </c>
      <c r="K4" s="20">
        <v>32</v>
      </c>
      <c r="M4" s="2"/>
      <c r="N4" s="28" t="s">
        <v>81</v>
      </c>
      <c r="O4" s="28"/>
      <c r="P4" s="28"/>
      <c r="Q4" s="29">
        <v>246.39124999999999</v>
      </c>
      <c r="R4" s="28"/>
    </row>
    <row r="5" spans="1:18" x14ac:dyDescent="0.2">
      <c r="A5" t="s">
        <v>78</v>
      </c>
      <c r="D5" s="21">
        <v>5.5E-2</v>
      </c>
      <c r="M5" s="2"/>
      <c r="N5" s="28" t="s">
        <v>83</v>
      </c>
      <c r="O5" s="28"/>
      <c r="P5" s="28"/>
      <c r="Q5" s="29">
        <f>+Q4*(1+'Deltid januar 2017'!$D$4)</f>
        <v>249.34794499999998</v>
      </c>
      <c r="R5" s="28"/>
    </row>
    <row r="6" spans="1:18" x14ac:dyDescent="0.2">
      <c r="A6" t="s">
        <v>79</v>
      </c>
      <c r="D6" s="21">
        <v>0.11</v>
      </c>
      <c r="M6" s="2"/>
      <c r="N6" s="28" t="s">
        <v>84</v>
      </c>
      <c r="O6" s="28"/>
      <c r="P6" s="28"/>
      <c r="Q6" s="29">
        <f>+Q5*(1+$D$4)</f>
        <v>250.06720410822919</v>
      </c>
      <c r="R6" s="28"/>
    </row>
    <row r="7" spans="1:18" x14ac:dyDescent="0.2">
      <c r="D7" s="21"/>
      <c r="I7" s="25"/>
      <c r="N7" s="28"/>
      <c r="O7" s="28"/>
      <c r="P7" s="28"/>
      <c r="Q7" s="28"/>
      <c r="R7" s="28"/>
    </row>
    <row r="9" spans="1:18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</row>
    <row r="10" spans="1:18" x14ac:dyDescent="0.2">
      <c r="A10" s="2"/>
      <c r="B10" s="2"/>
      <c r="C10" s="2"/>
      <c r="D10" s="2"/>
      <c r="E10" s="2"/>
      <c r="F10" s="2"/>
      <c r="G10" s="2"/>
    </row>
    <row r="11" spans="1:18" x14ac:dyDescent="0.2">
      <c r="A11" s="2"/>
      <c r="B11" s="3" t="s">
        <v>6</v>
      </c>
      <c r="C11" s="2"/>
      <c r="D11" s="2"/>
      <c r="E11" s="2"/>
      <c r="F11" s="2"/>
      <c r="G11" s="2"/>
    </row>
    <row r="12" spans="1:18" x14ac:dyDescent="0.2">
      <c r="A12" s="4">
        <v>19</v>
      </c>
      <c r="B12" s="5" t="s">
        <v>7</v>
      </c>
      <c r="C12" s="6">
        <f>(('Løntabel oktober 2017'!C12/37*$K$4))+($Q$6*((37-$K$4)/37))</f>
        <v>20875.274459707063</v>
      </c>
      <c r="D12" s="6">
        <f>(('Løntabel oktober 2017'!D12/37*$K$4))+($Q$6*((37-$K$4)/37))</f>
        <v>21216.579166979267</v>
      </c>
      <c r="E12" s="6">
        <f>(('Løntabel oktober 2017'!E12/37*$K$4))+($Q$6*((37-$K$4)/37))</f>
        <v>21452.881712191513</v>
      </c>
      <c r="F12" s="6">
        <f>(('Løntabel oktober 2017'!F12/37*$K$4))+($Q$6*((37-$K$4)/37))</f>
        <v>21794.196162096214</v>
      </c>
      <c r="G12" s="6">
        <f>(('Løntabel oktober 2017'!G12/37*$K$4))+($Q$6*((37-$K$4)/37))</f>
        <v>22030.508641311804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8" x14ac:dyDescent="0.2">
      <c r="A13" s="2"/>
      <c r="B13" t="s">
        <v>8</v>
      </c>
      <c r="C13" s="7">
        <f>C12*$D$5</f>
        <v>1148.1400952838885</v>
      </c>
      <c r="D13" s="7">
        <f>D12*$D$5</f>
        <v>1166.9118541838598</v>
      </c>
      <c r="E13" s="7">
        <f>E12*$D$5</f>
        <v>1179.9084941705332</v>
      </c>
      <c r="F13" s="7">
        <f>F12*$D$5</f>
        <v>1198.6807889152917</v>
      </c>
      <c r="G13" s="7">
        <f>G12*$D$5</f>
        <v>1211.6779752721493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8" x14ac:dyDescent="0.2">
      <c r="A14" s="2"/>
      <c r="B14" t="s">
        <v>9</v>
      </c>
      <c r="C14" s="7">
        <f>C12-C13</f>
        <v>19727.134364423175</v>
      </c>
      <c r="D14" s="7">
        <f>D12-D13</f>
        <v>20049.667312795405</v>
      </c>
      <c r="E14" s="7">
        <f>E12-E13</f>
        <v>20272.973218020979</v>
      </c>
      <c r="F14" s="7">
        <f>F12-F13</f>
        <v>20595.515373180922</v>
      </c>
      <c r="G14" s="7">
        <f>G12-G13</f>
        <v>20818.830666039656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8" x14ac:dyDescent="0.2">
      <c r="A15" s="2"/>
      <c r="B15" t="s">
        <v>10</v>
      </c>
      <c r="C15" s="7">
        <f>C12*$D$6</f>
        <v>2296.280190567777</v>
      </c>
      <c r="D15" s="7">
        <f>D12*$D$6</f>
        <v>2333.8237083677195</v>
      </c>
      <c r="E15" s="7">
        <f>E12*$D$6</f>
        <v>2359.8169883410665</v>
      </c>
      <c r="F15" s="7">
        <f>F12*$D$6</f>
        <v>2397.3615778305834</v>
      </c>
      <c r="G15" s="7">
        <f>G12*$D$6</f>
        <v>2423.3559505442986</v>
      </c>
      <c r="I15" s="2"/>
      <c r="J15" s="15"/>
      <c r="K15" s="2"/>
    </row>
    <row r="16" spans="1:18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x14ac:dyDescent="0.2">
      <c r="A18" s="4">
        <v>24</v>
      </c>
      <c r="B18" s="5" t="s">
        <v>7</v>
      </c>
      <c r="C18" s="6">
        <f>(('Løntabel oktober 2017'!C18/37)*$K$4)+($Q$6*((37-$K$4)/37))</f>
        <v>22528.140616544486</v>
      </c>
      <c r="D18" s="6">
        <f>(('Løntabel oktober 2017'!D18/37)*$K$4)+($Q$6*((37-$K$4)/37))</f>
        <v>22867.343757921491</v>
      </c>
      <c r="E18" s="6">
        <f>(('Løntabel oktober 2017'!E18/37)*$K$4)+($Q$6*((37-$K$4)/37))</f>
        <v>23102.220152711274</v>
      </c>
      <c r="F18" s="6">
        <f>(('Løntabel oktober 2017'!F18/37)*$K$4)+($Q$6*((37-$K$4)/37))</f>
        <v>23441.423294088279</v>
      </c>
      <c r="G18" s="6">
        <f>(('Løntabel oktober 2017'!G18/37)*$K$4)+($Q$6*((37-$K$4)/37))</f>
        <v>23676.208641939804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1239.0477339099468</v>
      </c>
      <c r="D19" s="7">
        <f>D18*$D$5</f>
        <v>1257.7039066856821</v>
      </c>
      <c r="E19" s="7">
        <f>E18*$D$5</f>
        <v>1270.6221083991202</v>
      </c>
      <c r="F19" s="7">
        <f>F18*$D$5</f>
        <v>1289.2782811748555</v>
      </c>
      <c r="G19" s="7">
        <f>G18*$D$5</f>
        <v>1302.1914753066892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21289.092882634541</v>
      </c>
      <c r="D20" s="7">
        <f>D18-D19</f>
        <v>21609.63985123581</v>
      </c>
      <c r="E20" s="7">
        <f>E18-E19</f>
        <v>21831.598044312155</v>
      </c>
      <c r="F20" s="7">
        <f>F18-F19</f>
        <v>22152.145012913425</v>
      </c>
      <c r="G20" s="7">
        <f>G18-G19</f>
        <v>22374.017166633115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2478.0954678198937</v>
      </c>
      <c r="D21" s="7">
        <f>D18*$D$6</f>
        <v>2515.4078133713642</v>
      </c>
      <c r="E21" s="7">
        <f>E18*$D$6</f>
        <v>2541.2442167982404</v>
      </c>
      <c r="F21" s="7">
        <f>F18*$D$6</f>
        <v>2578.5565623497109</v>
      </c>
      <c r="G21" s="7">
        <f>G18*$D$6</f>
        <v>2604.3829506133784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x14ac:dyDescent="0.2">
      <c r="A23" s="4">
        <v>25</v>
      </c>
      <c r="B23" s="5" t="s">
        <v>7</v>
      </c>
      <c r="C23" s="6">
        <f>(('Løntabel oktober 2017'!C23/37)*$K$4)+($Q$6*((37-$K$4)/37))</f>
        <v>22890.694490685208</v>
      </c>
      <c r="D23" s="6">
        <f>(('Løntabel oktober 2017'!D23/37)*$K$4)+($Q$6*((37-$K$4)/37))</f>
        <v>23219.28018120737</v>
      </c>
      <c r="E23" s="6">
        <f>(('Løntabel oktober 2017'!E23/37)*$K$4)+($Q$6*((37-$K$4)/37))</f>
        <v>23446.736806463792</v>
      </c>
      <c r="F23" s="6">
        <f>(('Løntabel oktober 2017'!F23/37)*$K$4)+($Q$6*((37-$K$4)/37))</f>
        <v>23775.494377484243</v>
      </c>
      <c r="G23" s="6">
        <f>(('Løntabel oktober 2017'!G23/37)*$K$4)+($Q$6*((37-$K$4)/37))</f>
        <v>24002.941878477293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1258.9881969876865</v>
      </c>
      <c r="D24" s="7">
        <f>D23*$D$5</f>
        <v>1277.0604099664054</v>
      </c>
      <c r="E24" s="7">
        <f>E23*$D$5</f>
        <v>1289.5705243555085</v>
      </c>
      <c r="F24" s="7">
        <f>F23*$D$5</f>
        <v>1307.6521907616334</v>
      </c>
      <c r="G24" s="7">
        <f>G23*$D$5</f>
        <v>1320.1618033162511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21631.70629369752</v>
      </c>
      <c r="D25" s="7">
        <f>D23-D24</f>
        <v>21942.219771240965</v>
      </c>
      <c r="E25" s="7">
        <f>E23-E24</f>
        <v>22157.166282108283</v>
      </c>
      <c r="F25" s="7">
        <f>F23-F24</f>
        <v>22467.84218672261</v>
      </c>
      <c r="G25" s="7">
        <f>G23-G24</f>
        <v>22682.780075161041</v>
      </c>
      <c r="I25" s="8"/>
      <c r="L25" s="16"/>
    </row>
    <row r="26" spans="1:12" x14ac:dyDescent="0.2">
      <c r="A26" s="2"/>
      <c r="B26" s="2" t="s">
        <v>10</v>
      </c>
      <c r="C26" s="7">
        <f>C23*$D$6</f>
        <v>2517.976393975373</v>
      </c>
      <c r="D26" s="7">
        <f>D23*$D$6</f>
        <v>2554.1208199328107</v>
      </c>
      <c r="E26" s="7">
        <f>E23*$D$6</f>
        <v>2579.141048711017</v>
      </c>
      <c r="F26" s="7">
        <f>F23*$D$6</f>
        <v>2615.3043815232668</v>
      </c>
      <c r="G26" s="7">
        <f>G23*$D$6</f>
        <v>2640.3236066325021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(('Løntabel oktober 2017'!C28/37)*$K$4)+($Q$6*((37-$K$4)/37))</f>
        <v>23261.587228391814</v>
      </c>
      <c r="D28" s="6">
        <f>(('Løntabel oktober 2017'!D28/37)*$K$4)+($Q$6*((37-$K$4)/37))</f>
        <v>23578.961886496458</v>
      </c>
      <c r="E28" s="6">
        <f>(('Løntabel oktober 2017'!E28/37)*$K$4)+($Q$6*((37-$K$4)/37))</f>
        <v>23798.569579840678</v>
      </c>
      <c r="F28" s="6">
        <f>(('Løntabel oktober 2017'!F28/37)*$K$4)+($Q$6*((37-$K$4)/37))</f>
        <v>24115.875557723222</v>
      </c>
      <c r="G28" s="6">
        <f>(('Løntabel oktober 2017'!G28/37)*$K$4)+($Q$6*((37-$K$4)/37))</f>
        <v>24335.491162014689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1279.3872975615498</v>
      </c>
      <c r="D29" s="7">
        <f>D28*$D$5</f>
        <v>1296.8429037573053</v>
      </c>
      <c r="E29" s="7">
        <f>E28*$D$5</f>
        <v>1308.9213268912372</v>
      </c>
      <c r="F29" s="7">
        <f>F28*$D$5</f>
        <v>1326.3731556747773</v>
      </c>
      <c r="G29" s="7">
        <f>G28*$D$5</f>
        <v>1338.4520139108079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21982.199930830266</v>
      </c>
      <c r="D30" s="7">
        <f>D28-D29</f>
        <v>22282.118982739154</v>
      </c>
      <c r="E30" s="7">
        <f>E28-E29</f>
        <v>22489.648252949439</v>
      </c>
      <c r="F30" s="7">
        <f>F28-F29</f>
        <v>22789.502402048445</v>
      </c>
      <c r="G30" s="7">
        <f>G28-G29</f>
        <v>22997.039148103882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2558.7745951230995</v>
      </c>
      <c r="D31" s="7">
        <f>D28*$D$6</f>
        <v>2593.6858075146106</v>
      </c>
      <c r="E31" s="7">
        <f>E28*$D$6</f>
        <v>2617.8426537824744</v>
      </c>
      <c r="F31" s="7">
        <f>F28*$D$6</f>
        <v>2652.7463113495546</v>
      </c>
      <c r="G31" s="7">
        <f>G28*$D$6</f>
        <v>2676.9040278216157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oktober 2017'!C33/37)*$K$4)+($Q$6*((37-$K$4)/37))</f>
        <v>24028.733954764884</v>
      </c>
      <c r="D33" s="6">
        <f>(('Løntabel oktober 2017'!D33/37)*$K$4)+($Q$6*((37-$K$4)/37))</f>
        <v>24320.910118144606</v>
      </c>
      <c r="E33" s="6">
        <f>(('Løntabel oktober 2017'!E33/37)*$K$4)+($Q$6*((37-$K$4)/37))</f>
        <v>24523.168248676095</v>
      </c>
      <c r="F33" s="6">
        <f>(('Løntabel oktober 2017'!F33/37)*$K$4)+($Q$6*((37-$K$4)/37))</f>
        <v>24815.344412055812</v>
      </c>
      <c r="G33" s="6">
        <f>(('Løntabel oktober 2017'!G33/37)*$K$4)+($Q$6*((37-$K$4)/37))</f>
        <v>25017.52595141792</v>
      </c>
      <c r="L33" t="s">
        <v>52</v>
      </c>
    </row>
    <row r="34" spans="1:12" x14ac:dyDescent="0.2">
      <c r="A34" s="2"/>
      <c r="B34" s="2" t="s">
        <v>8</v>
      </c>
      <c r="C34" s="7">
        <f>C33*$D$5</f>
        <v>1321.5803675120687</v>
      </c>
      <c r="D34" s="7">
        <f>D33*$D$5</f>
        <v>1337.6500564979533</v>
      </c>
      <c r="E34" s="7">
        <f>E33*$D$5</f>
        <v>1348.7742536771852</v>
      </c>
      <c r="F34" s="7">
        <f>F33*$D$5</f>
        <v>1364.8439426630696</v>
      </c>
      <c r="G34" s="7">
        <f>G33*$D$5</f>
        <v>1375.9639273279856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22707.153587252815</v>
      </c>
      <c r="D35" s="7">
        <f>D33-D34</f>
        <v>22983.260061646652</v>
      </c>
      <c r="E35" s="7">
        <f>E33-E34</f>
        <v>23174.393994998911</v>
      </c>
      <c r="F35" s="7">
        <f>F33-F34</f>
        <v>23450.500469392744</v>
      </c>
      <c r="G35" s="7">
        <f>G33-G34</f>
        <v>23641.562024089933</v>
      </c>
      <c r="L35" t="s">
        <v>46</v>
      </c>
    </row>
    <row r="36" spans="1:12" x14ac:dyDescent="0.2">
      <c r="A36" s="2"/>
      <c r="B36" s="2" t="s">
        <v>10</v>
      </c>
      <c r="C36" s="7">
        <f>C33*$D$6</f>
        <v>2643.1607350241375</v>
      </c>
      <c r="D36" s="7">
        <f>D33*$D$6</f>
        <v>2675.3001129959066</v>
      </c>
      <c r="E36" s="7">
        <f>E33*$D$6</f>
        <v>2697.5485073543705</v>
      </c>
      <c r="F36" s="7">
        <f>F33*$D$6</f>
        <v>2729.6878853261392</v>
      </c>
      <c r="G36" s="7">
        <f>G33*$D$6</f>
        <v>2751.9278546559713</v>
      </c>
    </row>
    <row r="37" spans="1:12" x14ac:dyDescent="0.2">
      <c r="A37" s="4">
        <v>29</v>
      </c>
      <c r="B37" s="5" t="s">
        <v>7</v>
      </c>
      <c r="C37" s="6">
        <f>(('Løntabel oktober 2017'!C37/37)*$K$4)+($Q$6*((37-$K$4)/37))</f>
        <v>24425.246438627997</v>
      </c>
      <c r="D37" s="6">
        <f>(('Løntabel oktober 2017'!D37/37)*$K$4)+($Q$6*((37-$K$4)/37))</f>
        <v>24703.597895935225</v>
      </c>
      <c r="E37" s="6">
        <f>(('Løntabel oktober 2017'!E37/37)*$K$4)+($Q$6*((37-$K$4)/37))</f>
        <v>24896.253408606102</v>
      </c>
      <c r="F37" s="6">
        <f>(('Løntabel oktober 2017'!F37/37)*$K$4)+($Q$6*((37-$K$4)/37))</f>
        <v>25174.52827474396</v>
      </c>
      <c r="G37" s="6">
        <f>(('Løntabel oktober 2017'!G37/37)*$K$4)+($Q$6*((37-$K$4)/37))</f>
        <v>25367.260378584222</v>
      </c>
    </row>
    <row r="38" spans="1:12" x14ac:dyDescent="0.2">
      <c r="A38" s="2"/>
      <c r="B38" s="2" t="s">
        <v>8</v>
      </c>
      <c r="C38" s="7">
        <f>C37*$D$5</f>
        <v>1343.38855412454</v>
      </c>
      <c r="D38" s="7">
        <f>D37*$D$5</f>
        <v>1358.6978842764374</v>
      </c>
      <c r="E38" s="7">
        <f>E37*$D$5</f>
        <v>1369.2939374733357</v>
      </c>
      <c r="F38" s="7">
        <f>F37*$D$5</f>
        <v>1384.5990551109178</v>
      </c>
      <c r="G38" s="7">
        <f>G37*$D$5</f>
        <v>1395.1993208221322</v>
      </c>
    </row>
    <row r="39" spans="1:12" x14ac:dyDescent="0.2">
      <c r="A39" s="2"/>
      <c r="B39" s="2" t="s">
        <v>9</v>
      </c>
      <c r="C39" s="7">
        <f>C37-C38</f>
        <v>23081.857884503457</v>
      </c>
      <c r="D39" s="7">
        <f>D37-D38</f>
        <v>23344.900011658789</v>
      </c>
      <c r="E39" s="7">
        <f>E37-E38</f>
        <v>23526.959471132766</v>
      </c>
      <c r="F39" s="7">
        <f>F37-F38</f>
        <v>23789.929219633043</v>
      </c>
      <c r="G39" s="7">
        <f>G37-G38</f>
        <v>23972.06105776209</v>
      </c>
    </row>
    <row r="40" spans="1:12" x14ac:dyDescent="0.2">
      <c r="A40" s="2"/>
      <c r="B40" s="2" t="s">
        <v>10</v>
      </c>
      <c r="C40" s="7">
        <f>C37*$D$6</f>
        <v>2686.7771082490799</v>
      </c>
      <c r="D40" s="7">
        <f>D37*$D$6</f>
        <v>2717.3957685528749</v>
      </c>
      <c r="E40" s="7">
        <f>E37*$D$6</f>
        <v>2738.5878749466715</v>
      </c>
      <c r="F40" s="7">
        <f>F37*$D$6</f>
        <v>2769.1981102218356</v>
      </c>
      <c r="G40" s="7">
        <f>G37*$D$6</f>
        <v>2790.3986416442644</v>
      </c>
    </row>
    <row r="41" spans="1:12" x14ac:dyDescent="0.2">
      <c r="A41" s="4">
        <v>30</v>
      </c>
      <c r="B41" s="5" t="s">
        <v>7</v>
      </c>
      <c r="C41" s="6">
        <f>(('Løntabel oktober 2017'!C41/37)*$K$4)+($Q$6*((37-$K$4)/37))</f>
        <v>24830.351861576688</v>
      </c>
      <c r="D41" s="6">
        <f>(('Løntabel oktober 2017'!D41/37)*$K$4)+($Q$6*((37-$K$4)/37))</f>
        <v>25093.877773390312</v>
      </c>
      <c r="E41" s="6">
        <f>(('Løntabel oktober 2017'!E41/37)*$K$4)+($Q$6*((37-$K$4)/37))</f>
        <v>25276.413677807297</v>
      </c>
      <c r="F41" s="6">
        <f>(('Løntabel oktober 2017'!F41/37)*$K$4)+($Q$6*((37-$K$4)/37))</f>
        <v>25539.935169943961</v>
      </c>
      <c r="G41" s="6">
        <f>(('Løntabel oktober 2017'!G41/37)*$K$4)+($Q$6*((37-$K$4)/37))</f>
        <v>25722.394483191572</v>
      </c>
    </row>
    <row r="42" spans="1:12" x14ac:dyDescent="0.2">
      <c r="A42" s="2"/>
      <c r="B42" s="2" t="s">
        <v>8</v>
      </c>
      <c r="C42" s="7">
        <f>C41*$D$5</f>
        <v>1365.6693523867179</v>
      </c>
      <c r="D42" s="7">
        <f>D41*$D$5</f>
        <v>1380.1632775364671</v>
      </c>
      <c r="E42" s="7">
        <f>E41*$D$5</f>
        <v>1390.2027522794012</v>
      </c>
      <c r="F42" s="7">
        <f>F41*$D$5</f>
        <v>1404.6964343469178</v>
      </c>
      <c r="G42" s="7">
        <f>G41*$D$5</f>
        <v>1414.7316965755365</v>
      </c>
    </row>
    <row r="43" spans="1:12" x14ac:dyDescent="0.2">
      <c r="A43" s="2"/>
      <c r="B43" s="2" t="s">
        <v>9</v>
      </c>
      <c r="C43" s="7">
        <f>C41-C42</f>
        <v>23464.68250918997</v>
      </c>
      <c r="D43" s="7">
        <f>D41-D42</f>
        <v>23713.714495853845</v>
      </c>
      <c r="E43" s="7">
        <f>E41-E42</f>
        <v>23886.210925527896</v>
      </c>
      <c r="F43" s="7">
        <f>F41-F42</f>
        <v>24135.238735597042</v>
      </c>
      <c r="G43" s="7">
        <f>G41-G42</f>
        <v>24307.662786616034</v>
      </c>
    </row>
    <row r="44" spans="1:12" x14ac:dyDescent="0.2">
      <c r="A44" s="2"/>
      <c r="B44" s="2" t="s">
        <v>10</v>
      </c>
      <c r="C44" s="7">
        <f>C41*$D$6</f>
        <v>2731.3387047734359</v>
      </c>
      <c r="D44" s="7">
        <f>D41*$D$6</f>
        <v>2760.3265550729343</v>
      </c>
      <c r="E44" s="7">
        <f>E41*$D$6</f>
        <v>2780.4055045588025</v>
      </c>
      <c r="F44" s="7">
        <f>F41*$D$6</f>
        <v>2809.3928686938357</v>
      </c>
      <c r="G44" s="7">
        <f>G41*$D$6</f>
        <v>2829.463393151073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oktober 2017'!C46/37)*$K$4)+($Q$6*((37-$K$4)/37))</f>
        <v>25244.637916412146</v>
      </c>
      <c r="D46" s="6">
        <f>(('Løntabel oktober 2017'!D46/37)*$K$4)+($Q$6*((37-$K$4)/37))</f>
        <v>25492.573105580661</v>
      </c>
      <c r="E46" s="6">
        <f>(('Løntabel oktober 2017'!E46/37)*$K$4)+($Q$6*((37-$K$4)/37))</f>
        <v>25664.15647277678</v>
      </c>
      <c r="F46" s="6">
        <f>(('Løntabel oktober 2017'!F46/37)*$K$4)+($Q$6*((37-$K$4)/37))</f>
        <v>25912.091661945291</v>
      </c>
      <c r="G46" s="6">
        <f>(('Løntabel oktober 2017'!G46/37)*$K$4)+($Q$6*((37-$K$4)/37))</f>
        <v>26083.675029141406</v>
      </c>
    </row>
    <row r="47" spans="1:12" x14ac:dyDescent="0.2">
      <c r="A47" s="2"/>
      <c r="B47" s="2" t="s">
        <v>8</v>
      </c>
      <c r="C47" s="7">
        <f>C46*$D$5</f>
        <v>1388.4550854026681</v>
      </c>
      <c r="D47" s="7">
        <f>D46*$D$5</f>
        <v>1402.0915208069364</v>
      </c>
      <c r="E47" s="7">
        <f>E46*$D$5</f>
        <v>1411.5286060027229</v>
      </c>
      <c r="F47" s="7">
        <f>F46*$D$5</f>
        <v>1425.1650414069911</v>
      </c>
      <c r="G47" s="7">
        <f>G46*$D$5</f>
        <v>1434.6021266027774</v>
      </c>
    </row>
    <row r="48" spans="1:12" x14ac:dyDescent="0.2">
      <c r="A48" s="2"/>
      <c r="B48" s="2" t="s">
        <v>9</v>
      </c>
      <c r="C48" s="7">
        <f>C46-C47</f>
        <v>23856.182831009479</v>
      </c>
      <c r="D48" s="7">
        <f>D46-D47</f>
        <v>24090.481584773726</v>
      </c>
      <c r="E48" s="7">
        <f>E46-E47</f>
        <v>24252.627866774055</v>
      </c>
      <c r="F48" s="7">
        <f>F46-F47</f>
        <v>24486.926620538299</v>
      </c>
      <c r="G48" s="7">
        <f>G46-G47</f>
        <v>24649.072902538628</v>
      </c>
    </row>
    <row r="49" spans="1:7" x14ac:dyDescent="0.2">
      <c r="A49" s="2"/>
      <c r="B49" s="2" t="s">
        <v>10</v>
      </c>
      <c r="C49" s="7">
        <f>C46*$D$6</f>
        <v>2776.9101708053363</v>
      </c>
      <c r="D49" s="7">
        <f>D46*$D$6</f>
        <v>2804.1830416138728</v>
      </c>
      <c r="E49" s="7">
        <f>E46*$D$6</f>
        <v>2823.0572120054458</v>
      </c>
      <c r="F49" s="7">
        <f>F46*$D$6</f>
        <v>2850.3300828139822</v>
      </c>
      <c r="G49" s="7">
        <f>G46*$D$6</f>
        <v>2869.2042532055548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oktober 2017'!C52/37)*$K$4)+($Q$6*((37-$K$4)/37))</f>
        <v>28935.432334128302</v>
      </c>
      <c r="D52" s="6">
        <f>(('Løntabel oktober 2017'!D52/37)*$K$4)+($Q$6*((37-$K$4)/37))</f>
        <v>29020.209184732124</v>
      </c>
      <c r="E52" s="6">
        <f>(('Løntabel oktober 2017'!E52/37)*$K$4)+($Q$6*((37-$K$4)/37))</f>
        <v>29078.861898522267</v>
      </c>
      <c r="F52" s="6">
        <f>(('Løntabel oktober 2017'!F52/37)*$K$4)+($Q$6*((37-$K$4)/37))</f>
        <v>29163.645297182306</v>
      </c>
      <c r="G52" s="6">
        <f>(('Løntabel oktober 2017'!G52/37)*$K$4)+($Q$6*((37-$K$4)/37))</f>
        <v>29222.390724094224</v>
      </c>
    </row>
    <row r="53" spans="1:7" x14ac:dyDescent="0.2">
      <c r="A53" s="2"/>
      <c r="B53" s="2" t="s">
        <v>8</v>
      </c>
      <c r="C53" s="7">
        <f>C52*$D$5</f>
        <v>1591.4487783770567</v>
      </c>
      <c r="D53" s="7">
        <f>D52*$D$5</f>
        <v>1596.1115051602669</v>
      </c>
      <c r="E53" s="7">
        <f>E52*$D$5</f>
        <v>1599.3374044187246</v>
      </c>
      <c r="F53" s="7">
        <f>F52*$D$5</f>
        <v>1604.0004913450268</v>
      </c>
      <c r="G53" s="7">
        <f>G52*$D$5</f>
        <v>1607.2314898251823</v>
      </c>
    </row>
    <row r="54" spans="1:7" x14ac:dyDescent="0.2">
      <c r="A54" s="2"/>
      <c r="B54" s="2" t="s">
        <v>9</v>
      </c>
      <c r="C54" s="7">
        <f>C52-C53</f>
        <v>27343.983555751245</v>
      </c>
      <c r="D54" s="7">
        <f>D52-D53</f>
        <v>27424.097679571856</v>
      </c>
      <c r="E54" s="7">
        <f>E52-E53</f>
        <v>27479.524494103542</v>
      </c>
      <c r="F54" s="7">
        <f>F52-F53</f>
        <v>27559.644805837277</v>
      </c>
      <c r="G54" s="7">
        <f>G52-G53</f>
        <v>27615.159234269042</v>
      </c>
    </row>
    <row r="55" spans="1:7" x14ac:dyDescent="0.2">
      <c r="A55" s="2"/>
      <c r="B55" s="2" t="s">
        <v>10</v>
      </c>
      <c r="C55" s="7">
        <f>C52*$D$6</f>
        <v>3182.8975567541133</v>
      </c>
      <c r="D55" s="7">
        <f>D52*$D$6</f>
        <v>3192.2230103205338</v>
      </c>
      <c r="E55" s="7">
        <f>E52*$D$6</f>
        <v>3198.6748088374493</v>
      </c>
      <c r="F55" s="7">
        <f>F52*$D$6</f>
        <v>3208.0009826900537</v>
      </c>
      <c r="G55" s="7">
        <f>G52*$D$6</f>
        <v>3214.4629796503646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workbookViewId="0">
      <selection activeCell="A2" sqref="A2"/>
    </sheetView>
  </sheetViews>
  <sheetFormatPr defaultRowHeight="12.75" x14ac:dyDescent="0.2"/>
  <cols>
    <col min="2" max="2" width="25" customWidth="1"/>
    <col min="3" max="3" width="11.28515625" customWidth="1"/>
    <col min="4" max="7" width="10.85546875" customWidth="1"/>
    <col min="12" max="12" width="14.42578125" customWidth="1"/>
    <col min="13" max="13" width="9.85546875" customWidth="1"/>
    <col min="14" max="14" width="12.7109375" customWidth="1"/>
    <col min="15" max="15" width="16.5703125" customWidth="1"/>
    <col min="16" max="16" width="18.85546875" customWidth="1"/>
  </cols>
  <sheetData>
    <row r="1" spans="1:7" x14ac:dyDescent="0.2">
      <c r="A1" s="3" t="s">
        <v>87</v>
      </c>
    </row>
    <row r="2" spans="1:7" x14ac:dyDescent="0.2">
      <c r="A2" s="2" t="s">
        <v>88</v>
      </c>
    </row>
    <row r="4" spans="1:7" ht="15" x14ac:dyDescent="0.25">
      <c r="A4" t="s">
        <v>77</v>
      </c>
      <c r="D4" s="27">
        <v>2.88456E-3</v>
      </c>
      <c r="F4" s="26"/>
    </row>
    <row r="5" spans="1:7" x14ac:dyDescent="0.2">
      <c r="A5" t="s">
        <v>78</v>
      </c>
      <c r="D5" s="21">
        <v>5.5E-2</v>
      </c>
    </row>
    <row r="6" spans="1:7" x14ac:dyDescent="0.2">
      <c r="A6" t="s">
        <v>79</v>
      </c>
      <c r="D6" s="21">
        <v>0.11</v>
      </c>
    </row>
    <row r="9" spans="1:7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7" x14ac:dyDescent="0.2">
      <c r="A10" s="2"/>
      <c r="B10" s="2"/>
      <c r="C10" s="2"/>
      <c r="D10" s="2"/>
      <c r="E10" s="2"/>
      <c r="F10" s="2"/>
      <c r="G10" s="2"/>
    </row>
    <row r="11" spans="1:7" x14ac:dyDescent="0.2">
      <c r="A11" s="2"/>
      <c r="B11" s="3" t="s">
        <v>6</v>
      </c>
      <c r="C11" s="2"/>
      <c r="D11" s="2"/>
      <c r="E11" s="2"/>
      <c r="F11" s="2"/>
      <c r="G11" s="2"/>
    </row>
    <row r="12" spans="1:7" x14ac:dyDescent="0.2">
      <c r="A12" s="4">
        <v>19</v>
      </c>
      <c r="B12" s="5" t="s">
        <v>7</v>
      </c>
      <c r="C12" s="6">
        <f>'Løntabel oktober 2017'!C12/160.33</f>
        <v>150.30227089998365</v>
      </c>
      <c r="D12" s="6">
        <f>'Løntabel oktober 2017'!D12/160.33</f>
        <v>152.76365409578909</v>
      </c>
      <c r="E12" s="6">
        <f>'Løntabel oktober 2017'!E12/160.33</f>
        <v>154.46779441825939</v>
      </c>
      <c r="F12" s="6">
        <f>'Løntabel oktober 2017'!F12/160.33</f>
        <v>156.92924787489451</v>
      </c>
      <c r="G12" s="6">
        <f>'Løntabel oktober 2017'!G12/160.33</f>
        <v>158.63345983830138</v>
      </c>
    </row>
    <row r="13" spans="1:7" x14ac:dyDescent="0.2">
      <c r="A13" s="2"/>
      <c r="B13" t="s">
        <v>8</v>
      </c>
      <c r="C13" s="7">
        <f>C12*$D$5</f>
        <v>8.2666248994991012</v>
      </c>
      <c r="D13" s="7">
        <f>D12*$D$5</f>
        <v>8.4020009752684004</v>
      </c>
      <c r="E13" s="7">
        <f>E12*$D$5</f>
        <v>8.495728693004267</v>
      </c>
      <c r="F13" s="7">
        <f>F12*$D$5</f>
        <v>8.6311086331191991</v>
      </c>
      <c r="G13" s="7">
        <f>G12*$D$5</f>
        <v>8.7248402911065757</v>
      </c>
    </row>
    <row r="14" spans="1:7" x14ac:dyDescent="0.2">
      <c r="A14" s="2"/>
      <c r="B14" t="s">
        <v>9</v>
      </c>
      <c r="C14" s="7">
        <f>C12-C13</f>
        <v>142.03564600048455</v>
      </c>
      <c r="D14" s="7">
        <f>D12-D13</f>
        <v>144.36165312052069</v>
      </c>
      <c r="E14" s="7">
        <f>E12-E13</f>
        <v>145.97206572525511</v>
      </c>
      <c r="F14" s="7">
        <f>F12-F13</f>
        <v>148.29813924177532</v>
      </c>
      <c r="G14" s="7">
        <f>G12-G13</f>
        <v>149.9086195471948</v>
      </c>
    </row>
    <row r="15" spans="1:7" x14ac:dyDescent="0.2">
      <c r="A15" s="2"/>
      <c r="B15" t="s">
        <v>10</v>
      </c>
      <c r="C15" s="7">
        <f>C12*$D$6</f>
        <v>16.533249798998202</v>
      </c>
      <c r="D15" s="7">
        <f>D12*$D$6</f>
        <v>16.804001950536801</v>
      </c>
      <c r="E15" s="7">
        <f>E12*$D$6</f>
        <v>16.991457386008534</v>
      </c>
      <c r="F15" s="7">
        <f>F12*$D$6</f>
        <v>17.262217266238398</v>
      </c>
      <c r="G15" s="7">
        <f>G12*$D$6</f>
        <v>17.449680582213151</v>
      </c>
    </row>
    <row r="16" spans="1:7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x14ac:dyDescent="0.2">
      <c r="A18" s="4">
        <v>24</v>
      </c>
      <c r="B18" s="5" t="s">
        <v>7</v>
      </c>
      <c r="C18" s="6">
        <f>'Løntabel oktober 2017'!C18/160.33</f>
        <v>162.22222657791838</v>
      </c>
      <c r="D18" s="6">
        <f>'Løntabel oktober 2017'!D18/160.33</f>
        <v>164.66845393535093</v>
      </c>
      <c r="E18" s="6">
        <f>'Løntabel oktober 2017'!E18/160.33</f>
        <v>166.36230930537329</v>
      </c>
      <c r="F18" s="6">
        <f>'Løntabel oktober 2017'!F18/160.33</f>
        <v>168.80853666280586</v>
      </c>
      <c r="G18" s="6">
        <f>'Løntabel oktober 2017'!G18/160.33</f>
        <v>170.50173543068038</v>
      </c>
    </row>
    <row r="19" spans="1:16" x14ac:dyDescent="0.2">
      <c r="A19" s="2"/>
      <c r="B19" s="2" t="s">
        <v>8</v>
      </c>
      <c r="C19" s="7">
        <f>C18*$D$5</f>
        <v>8.9222224617855108</v>
      </c>
      <c r="D19" s="7">
        <f>D18*$D$5</f>
        <v>9.0567649664443017</v>
      </c>
      <c r="E19" s="7">
        <f>E18*$D$5</f>
        <v>9.1499270117955316</v>
      </c>
      <c r="F19" s="7">
        <f>F18*$D$5</f>
        <v>9.2844695164543225</v>
      </c>
      <c r="G19" s="7">
        <f>G18*$D$5</f>
        <v>9.3775954486874209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153.30000411613287</v>
      </c>
      <c r="D20" s="7">
        <f>D18-D19</f>
        <v>155.61168896890663</v>
      </c>
      <c r="E20" s="7">
        <f>E18-E19</f>
        <v>157.21238229357775</v>
      </c>
      <c r="F20" s="7">
        <f>F18-F19</f>
        <v>159.52406714635154</v>
      </c>
      <c r="G20" s="7">
        <f>G18-G19</f>
        <v>161.12413998199295</v>
      </c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17.844444923571022</v>
      </c>
      <c r="D21" s="7">
        <f>D18*$D$6</f>
        <v>18.113529932888603</v>
      </c>
      <c r="E21" s="7">
        <f>E18*$D$6</f>
        <v>18.299854023591063</v>
      </c>
      <c r="F21" s="7">
        <f>F18*$D$6</f>
        <v>18.568939032908645</v>
      </c>
      <c r="G21" s="7">
        <f>G18*$D$6</f>
        <v>18.755190897374842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x14ac:dyDescent="0.2">
      <c r="A22" s="4">
        <v>25</v>
      </c>
      <c r="B22" s="5" t="s">
        <v>7</v>
      </c>
      <c r="C22" s="6">
        <f>'Løntabel oktober 2017'!C23/160.33</f>
        <v>164.83685214378383</v>
      </c>
      <c r="D22" s="6">
        <f>'Løntabel oktober 2017'!D23/160.33</f>
        <v>167.20650975412656</v>
      </c>
      <c r="E22" s="6">
        <f>'Løntabel oktober 2017'!E23/160.33</f>
        <v>168.84685605832874</v>
      </c>
      <c r="F22" s="6">
        <f>'Løntabel oktober 2017'!F23/160.33</f>
        <v>171.21775321726591</v>
      </c>
      <c r="G22" s="6">
        <f>'Løntabel oktober 2017'!G23/160.33</f>
        <v>172.85803372012387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9.0660268679081106</v>
      </c>
      <c r="D23" s="7">
        <f>D22*$D$5</f>
        <v>9.1963580364769602</v>
      </c>
      <c r="E23" s="7">
        <f>E22*$D$5</f>
        <v>9.2865770832080816</v>
      </c>
      <c r="F23" s="7">
        <f>F22*$D$5</f>
        <v>9.4169764269496259</v>
      </c>
      <c r="G23" s="7">
        <f>G22*$D$5</f>
        <v>9.5071918546068126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155.77082527587572</v>
      </c>
      <c r="D24" s="7">
        <f>D22-D23</f>
        <v>158.01015171764959</v>
      </c>
      <c r="E24" s="7">
        <f>E22-E23</f>
        <v>159.56027897512067</v>
      </c>
      <c r="F24" s="7">
        <f>F22-F23</f>
        <v>161.80077679031629</v>
      </c>
      <c r="G24" s="7">
        <f>G22-G23</f>
        <v>163.35084186551705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18.132053735816221</v>
      </c>
      <c r="D25" s="7">
        <f>D22*$D$6</f>
        <v>18.39271607295392</v>
      </c>
      <c r="E25" s="7">
        <f>E22*$D$6</f>
        <v>18.573154166416163</v>
      </c>
      <c r="F25" s="7">
        <f>F22*$D$6</f>
        <v>18.833952853899252</v>
      </c>
      <c r="G25" s="7">
        <f>G22*$D$6</f>
        <v>19.014383709213625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oktober 2017'!C28/160.33</f>
        <v>167.51161499523562</v>
      </c>
      <c r="D26" s="6">
        <f>'Løntabel oktober 2017'!D28/160.33</f>
        <v>169.80042213322284</v>
      </c>
      <c r="E26" s="6">
        <f>'Løntabel oktober 2017'!E28/160.33</f>
        <v>171.38416438625879</v>
      </c>
      <c r="F26" s="6">
        <f>'Løntabel oktober 2017'!F28/160.33</f>
        <v>173.6724762238855</v>
      </c>
      <c r="G26" s="6">
        <f>'Løntabel oktober 2017'!G28/160.33</f>
        <v>175.25627552820791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9.2131388247379586</v>
      </c>
      <c r="D27" s="7">
        <f>D26*$D$5</f>
        <v>9.3390232173272558</v>
      </c>
      <c r="E27" s="7">
        <f>E26*$D$5</f>
        <v>9.4261290412442342</v>
      </c>
      <c r="F27" s="7">
        <f>F26*$D$5</f>
        <v>9.5519861923137022</v>
      </c>
      <c r="G27" s="7">
        <f>G26*$D$5</f>
        <v>9.6390951540514358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158.29847617049765</v>
      </c>
      <c r="D28" s="7">
        <f>D26-D27</f>
        <v>160.46139891589559</v>
      </c>
      <c r="E28" s="7">
        <f>E26-E27</f>
        <v>161.95803534501457</v>
      </c>
      <c r="F28" s="7">
        <f>F26-F27</f>
        <v>164.12049003157179</v>
      </c>
      <c r="G28" s="7">
        <f>G26-G27</f>
        <v>165.61718037415648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18.426277649475917</v>
      </c>
      <c r="D29" s="7">
        <f>D26*$D$6</f>
        <v>18.678046434654512</v>
      </c>
      <c r="E29" s="7">
        <f>E26*$D$6</f>
        <v>18.852258082488468</v>
      </c>
      <c r="F29" s="7">
        <f>F26*$D$6</f>
        <v>19.103972384627404</v>
      </c>
      <c r="G29" s="7">
        <f>G26*$D$6</f>
        <v>19.278190308102872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oktober 2017'!C33/160.33</f>
        <v>173.04403813731048</v>
      </c>
      <c r="D30" s="6">
        <f>'Løntabel oktober 2017'!D33/160.33</f>
        <v>175.15112158337672</v>
      </c>
      <c r="E30" s="6">
        <f>'Løntabel oktober 2017'!E33/160.33</f>
        <v>176.60974419565787</v>
      </c>
      <c r="F30" s="6">
        <f>'Løntabel oktober 2017'!F33/160.33</f>
        <v>178.71682764172408</v>
      </c>
      <c r="G30" s="6">
        <f>'Løntabel oktober 2017'!G33/160.33</f>
        <v>180.174897902358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9.5174220975520765</v>
      </c>
      <c r="D31" s="7">
        <f>D30*$D$5</f>
        <v>9.6333116870857189</v>
      </c>
      <c r="E31" s="7">
        <f>E30*$D$5</f>
        <v>9.7135359307611822</v>
      </c>
      <c r="F31" s="7">
        <f>F30*$D$5</f>
        <v>9.8294255202948246</v>
      </c>
      <c r="G31" s="7">
        <f>G30*$D$5</f>
        <v>9.9096193846296892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163.52661603975841</v>
      </c>
      <c r="D32" s="7">
        <f>D30-D31</f>
        <v>165.517809896291</v>
      </c>
      <c r="E32" s="7">
        <f>E30-E31</f>
        <v>166.8962082648967</v>
      </c>
      <c r="F32" s="7">
        <f>F30-F31</f>
        <v>168.88740212142926</v>
      </c>
      <c r="G32" s="7">
        <f>G30-G31</f>
        <v>170.26527851772832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19.034844195104153</v>
      </c>
      <c r="D33" s="7">
        <f>D30*$D$6</f>
        <v>19.266623374171438</v>
      </c>
      <c r="E33" s="7">
        <f>E30*$D$6</f>
        <v>19.427071861522364</v>
      </c>
      <c r="F33" s="7">
        <f>F30*$D$6</f>
        <v>19.658851040589649</v>
      </c>
      <c r="G33" s="7">
        <f>G30*$D$6</f>
        <v>19.819238769259378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oktober 2017'!C37/160.33</f>
        <v>175.90356261474278</v>
      </c>
      <c r="D34" s="6">
        <f>'Løntabel oktober 2017'!D37/160.33</f>
        <v>177.91094658849369</v>
      </c>
      <c r="E34" s="6">
        <f>'Løntabel oktober 2017'!E37/160.33</f>
        <v>179.30031811301001</v>
      </c>
      <c r="F34" s="6">
        <f>'Løntabel oktober 2017'!F37/160.33</f>
        <v>181.30714973511377</v>
      </c>
      <c r="G34" s="6">
        <f>'Løntabel oktober 2017'!G37/160.33</f>
        <v>182.69707361127735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9.6746959438108533</v>
      </c>
      <c r="D35" s="7">
        <f>D34*$D$5</f>
        <v>9.7851020623671534</v>
      </c>
      <c r="E35" s="7">
        <f>E34*$D$5</f>
        <v>9.8615174962155496</v>
      </c>
      <c r="F35" s="7">
        <f>F34*$D$5</f>
        <v>9.9718932354312582</v>
      </c>
      <c r="G35" s="7">
        <f>G34*$D$5</f>
        <v>10.048339048620255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166.22886667093192</v>
      </c>
      <c r="D36" s="7">
        <f>D34-D35</f>
        <v>168.12584452612654</v>
      </c>
      <c r="E36" s="7">
        <f>E34-E35</f>
        <v>169.43880061679445</v>
      </c>
      <c r="F36" s="7">
        <f>F34-F35</f>
        <v>171.33525649968252</v>
      </c>
      <c r="G36" s="7">
        <f>G34-G35</f>
        <v>172.6487345626571</v>
      </c>
      <c r="O36" t="s">
        <v>51</v>
      </c>
    </row>
    <row r="37" spans="1:15" x14ac:dyDescent="0.2">
      <c r="A37" s="2"/>
      <c r="B37" s="2" t="s">
        <v>10</v>
      </c>
      <c r="C37" s="7">
        <f>C34*$D$6</f>
        <v>19.349391887621707</v>
      </c>
      <c r="D37" s="7">
        <f>D34*$D$6</f>
        <v>19.570204124734307</v>
      </c>
      <c r="E37" s="7">
        <f>E34*$D$6</f>
        <v>19.723034992431099</v>
      </c>
      <c r="F37" s="7">
        <f>F34*$D$6</f>
        <v>19.943786470862516</v>
      </c>
      <c r="G37" s="7">
        <f>G34*$D$6</f>
        <v>20.09667809724051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oktober 2017'!C41/160.33</f>
        <v>178.82505669123765</v>
      </c>
      <c r="D38" s="6">
        <f>'Løntabel oktober 2017'!D41/160.33</f>
        <v>180.72552345063704</v>
      </c>
      <c r="E38" s="6">
        <f>'Løntabel oktober 2017'!E41/160.33</f>
        <v>182.04191551377019</v>
      </c>
      <c r="F38" s="6">
        <f>'Løntabel oktober 2017'!F41/160.33</f>
        <v>183.94235039983656</v>
      </c>
      <c r="G38" s="6">
        <f>'Løntabel oktober 2017'!G41/160.33</f>
        <v>185.25819011132256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9.8353781180180704</v>
      </c>
      <c r="D39" s="7">
        <f>D38*$D$5</f>
        <v>9.9399037897850366</v>
      </c>
      <c r="E39" s="7">
        <f>E38*$D$5</f>
        <v>10.012305353257361</v>
      </c>
      <c r="F39" s="7">
        <f>F38*$D$5</f>
        <v>10.11682927199101</v>
      </c>
      <c r="G39" s="7">
        <f>G38*$D$5</f>
        <v>10.189200456122741</v>
      </c>
      <c r="O39" t="s">
        <v>46</v>
      </c>
    </row>
    <row r="40" spans="1:15" x14ac:dyDescent="0.2">
      <c r="A40" s="2"/>
      <c r="B40" s="2" t="s">
        <v>9</v>
      </c>
      <c r="C40" s="7">
        <f>C38-C39</f>
        <v>168.98967857321958</v>
      </c>
      <c r="D40" s="7">
        <f>D38-D39</f>
        <v>170.78561966085201</v>
      </c>
      <c r="E40" s="7">
        <f>E38-E39</f>
        <v>172.02961016051285</v>
      </c>
      <c r="F40" s="7">
        <f>F38-F39</f>
        <v>173.82552112784555</v>
      </c>
      <c r="G40" s="7">
        <f>G38-G39</f>
        <v>175.06898965519983</v>
      </c>
    </row>
    <row r="41" spans="1:15" x14ac:dyDescent="0.2">
      <c r="A41" s="2"/>
      <c r="B41" s="2" t="s">
        <v>10</v>
      </c>
      <c r="C41" s="7">
        <f>C38*$D$6</f>
        <v>19.670756236036141</v>
      </c>
      <c r="D41" s="7">
        <f>D38*$D$6</f>
        <v>19.879807579570073</v>
      </c>
      <c r="E41" s="7">
        <f>E38*$D$6</f>
        <v>20.024610706514721</v>
      </c>
      <c r="F41" s="7">
        <f>F38*$D$6</f>
        <v>20.23365854398202</v>
      </c>
      <c r="G41" s="7">
        <f>G38*$D$6</f>
        <v>20.378400912245482</v>
      </c>
    </row>
    <row r="42" spans="1:15" x14ac:dyDescent="0.2">
      <c r="A42" s="4">
        <v>31</v>
      </c>
      <c r="B42" s="5" t="s">
        <v>7</v>
      </c>
      <c r="C42" s="6">
        <f>'Løntabel oktober 2017'!C46/160.33</f>
        <v>181.8127586241479</v>
      </c>
      <c r="D42" s="6">
        <f>'Løntabel oktober 2017'!D46/160.33</f>
        <v>183.60078995001388</v>
      </c>
      <c r="E42" s="6">
        <f>'Løntabel oktober 2017'!E46/160.33</f>
        <v>184.83819572760081</v>
      </c>
      <c r="F42" s="6">
        <f>'Løntabel oktober 2017'!F46/160.33</f>
        <v>186.62622705346678</v>
      </c>
      <c r="G42" s="6">
        <f>'Løntabel oktober 2017'!G46/160.33</f>
        <v>187.86363283105368</v>
      </c>
    </row>
    <row r="43" spans="1:15" x14ac:dyDescent="0.2">
      <c r="A43" s="2"/>
      <c r="B43" s="2" t="s">
        <v>8</v>
      </c>
      <c r="C43" s="7">
        <f>C42*$D$5</f>
        <v>9.9997017243281352</v>
      </c>
      <c r="D43" s="7">
        <f>D42*$D$5</f>
        <v>10.098043447250763</v>
      </c>
      <c r="E43" s="7">
        <f>E42*$D$5</f>
        <v>10.166100765018044</v>
      </c>
      <c r="F43" s="7">
        <f>F42*$D$5</f>
        <v>10.264442487940673</v>
      </c>
      <c r="G43" s="7">
        <f>G42*$D$5</f>
        <v>10.332499805707952</v>
      </c>
    </row>
    <row r="44" spans="1:15" x14ac:dyDescent="0.2">
      <c r="A44" s="2"/>
      <c r="B44" s="2" t="s">
        <v>9</v>
      </c>
      <c r="C44" s="7">
        <f>C42-C43</f>
        <v>171.81305689981977</v>
      </c>
      <c r="D44" s="7">
        <f>D42-D43</f>
        <v>173.5027465027631</v>
      </c>
      <c r="E44" s="7">
        <f>E42-E43</f>
        <v>174.67209496258278</v>
      </c>
      <c r="F44" s="7">
        <f>F42-F43</f>
        <v>176.36178456552611</v>
      </c>
      <c r="G44" s="7">
        <f>G42-G43</f>
        <v>177.53113302534572</v>
      </c>
    </row>
    <row r="45" spans="1:15" x14ac:dyDescent="0.2">
      <c r="A45" s="2"/>
      <c r="B45" s="2" t="s">
        <v>10</v>
      </c>
      <c r="C45" s="7">
        <f>C42*$D$6</f>
        <v>19.99940344865627</v>
      </c>
      <c r="D45" s="7">
        <f>D42*$D$6</f>
        <v>20.196086894501526</v>
      </c>
      <c r="E45" s="7">
        <f>E42*$D$6</f>
        <v>20.332201530036087</v>
      </c>
      <c r="F45" s="7">
        <f>F42*$D$6</f>
        <v>20.528884975881347</v>
      </c>
      <c r="G45" s="7">
        <f>G42*$D$6</f>
        <v>20.664999611415904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oktober 2017'!C52/160.33</f>
        <v>208.42961788619681</v>
      </c>
      <c r="D48" s="6">
        <f>'Løntabel oktober 2017'!D52/160.33</f>
        <v>209.04100211566524</v>
      </c>
      <c r="E48" s="6">
        <f>'Løntabel oktober 2017'!E52/160.33</f>
        <v>209.4639872109054</v>
      </c>
      <c r="F48" s="6">
        <f>'Løntabel oktober 2017'!F52/160.33</f>
        <v>210.07541866291481</v>
      </c>
      <c r="G48" s="6">
        <f>'Løntabel oktober 2017'!G52/160.33</f>
        <v>210.4990723762991</v>
      </c>
    </row>
    <row r="49" spans="1:7" x14ac:dyDescent="0.2">
      <c r="A49" s="2"/>
      <c r="B49" s="2" t="s">
        <v>8</v>
      </c>
      <c r="C49" s="7">
        <f>C48*$D$5</f>
        <v>11.463628983740824</v>
      </c>
      <c r="D49" s="7">
        <f>D48*$D$5</f>
        <v>11.497255116361588</v>
      </c>
      <c r="E49" s="7">
        <f>E48*$D$5</f>
        <v>11.520519296599797</v>
      </c>
      <c r="F49" s="7">
        <f>F48*$D$5</f>
        <v>11.554148026460314</v>
      </c>
      <c r="G49" s="7">
        <f>G48*$D$5</f>
        <v>11.577448980696451</v>
      </c>
    </row>
    <row r="50" spans="1:7" x14ac:dyDescent="0.2">
      <c r="A50" s="2"/>
      <c r="B50" s="2" t="s">
        <v>9</v>
      </c>
      <c r="C50" s="7">
        <f>C48-C49</f>
        <v>196.96598890245599</v>
      </c>
      <c r="D50" s="7">
        <f>D48-D49</f>
        <v>197.54374699930364</v>
      </c>
      <c r="E50" s="7">
        <f>E48-E49</f>
        <v>197.94346791430561</v>
      </c>
      <c r="F50" s="7">
        <f>F48-F49</f>
        <v>198.52127063645449</v>
      </c>
      <c r="G50" s="7">
        <f>G48-G49</f>
        <v>198.92162339560264</v>
      </c>
    </row>
    <row r="51" spans="1:7" x14ac:dyDescent="0.2">
      <c r="A51" s="2"/>
      <c r="B51" s="2" t="s">
        <v>10</v>
      </c>
      <c r="C51" s="7">
        <f>C48*$D$6</f>
        <v>22.927257967481648</v>
      </c>
      <c r="D51" s="7">
        <f>D48*$D$6</f>
        <v>22.994510232723176</v>
      </c>
      <c r="E51" s="7">
        <f>E48*$D$6</f>
        <v>23.041038593199595</v>
      </c>
      <c r="F51" s="7">
        <f>F48*$D$6</f>
        <v>23.108296052920629</v>
      </c>
      <c r="G51" s="7">
        <f>G48*$D$6</f>
        <v>23.154897961392901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16</vt:i4>
      </vt:variant>
    </vt:vector>
  </HeadingPairs>
  <TitlesOfParts>
    <vt:vector size="16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  <vt:lpstr>Løntabel januar 2017</vt:lpstr>
      <vt:lpstr>Deltid januar 2017</vt:lpstr>
      <vt:lpstr>Timelønnede januar 2017</vt:lpstr>
      <vt:lpstr>Løntabel oktober 2017</vt:lpstr>
      <vt:lpstr>Deltid oktober 2017</vt:lpstr>
      <vt:lpstr>Timelønnede oktober 2017</vt:lpstr>
    </vt:vector>
  </TitlesOfParts>
  <Company>Lægeforeningen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Tine Backhausen</cp:lastModifiedBy>
  <cp:lastPrinted>2016-11-04T13:42:39Z</cp:lastPrinted>
  <dcterms:created xsi:type="dcterms:W3CDTF">2011-05-31T12:32:57Z</dcterms:created>
  <dcterms:modified xsi:type="dcterms:W3CDTF">2017-10-02T13:45:32Z</dcterms:modified>
</cp:coreProperties>
</file>