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13_ncr:1_{7400596C-78FC-4E8F-A323-1C130AD8566B}" xr6:coauthVersionLast="41" xr6:coauthVersionMax="41" xr10:uidLastSave="{00000000-0000-0000-0000-000000000000}"/>
  <bookViews>
    <workbookView xWindow="-120" yWindow="-120" windowWidth="29040" windowHeight="15840" firstSheet="5" activeTab="5" xr2:uid="{0E49E7F0-9336-4409-91BB-AEE8F3B00BDC}"/>
  </bookViews>
  <sheets>
    <sheet name="Løntabel oktober 2017" sheetId="1" state="hidden" r:id="rId1"/>
    <sheet name="Timelønnede oktober 2017" sheetId="5" state="hidden" r:id="rId2"/>
    <sheet name="Løntabel oktober 2018" sheetId="2" state="hidden" r:id="rId3"/>
    <sheet name="Timelønnede oktober 2018" sheetId="6" state="hidden" r:id="rId4"/>
    <sheet name="Løntabel oktober 2019" sheetId="3" state="hidden" r:id="rId5"/>
    <sheet name="Timelønnede oktober 2019" sheetId="7" r:id="rId6"/>
    <sheet name="Løntabel oktober 2020" sheetId="4" state="hidden" r:id="rId7"/>
    <sheet name="Timelønnede oktober 2020" sheetId="8" state="hidden" r:id="rId8"/>
  </sheets>
  <definedNames>
    <definedName name="Kommune">#REF!</definedName>
    <definedName name="Løntri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51" i="5" l="1"/>
  <c r="F51" i="5"/>
  <c r="E51" i="5"/>
  <c r="D51" i="5"/>
  <c r="C51" i="5"/>
  <c r="C52" i="5" s="1"/>
  <c r="C53" i="5" s="1"/>
  <c r="G45" i="5"/>
  <c r="F45" i="5"/>
  <c r="E45" i="5"/>
  <c r="E46" i="5" s="1"/>
  <c r="D45" i="5"/>
  <c r="C45" i="5"/>
  <c r="C48" i="5" s="1"/>
  <c r="F46" i="5"/>
  <c r="F47" i="5" s="1"/>
  <c r="G40" i="5"/>
  <c r="G43" i="5" s="1"/>
  <c r="F40" i="5"/>
  <c r="F41" i="5" s="1"/>
  <c r="F42" i="5" s="1"/>
  <c r="E40" i="5"/>
  <c r="E41" i="5" s="1"/>
  <c r="D40" i="5"/>
  <c r="C40" i="5"/>
  <c r="G36" i="5"/>
  <c r="G39" i="5" s="1"/>
  <c r="F36" i="5"/>
  <c r="F37" i="5" s="1"/>
  <c r="F38" i="5" s="1"/>
  <c r="E36" i="5"/>
  <c r="E39" i="5" s="1"/>
  <c r="D36" i="5"/>
  <c r="C36" i="5"/>
  <c r="G32" i="5"/>
  <c r="F32" i="5"/>
  <c r="E32" i="5"/>
  <c r="E35" i="5" s="1"/>
  <c r="D32" i="5"/>
  <c r="C32" i="5"/>
  <c r="C35" i="5" s="1"/>
  <c r="G27" i="5"/>
  <c r="G28" i="5" s="1"/>
  <c r="G29" i="5" s="1"/>
  <c r="F27" i="5"/>
  <c r="E27" i="5"/>
  <c r="E30" i="5" s="1"/>
  <c r="D27" i="5"/>
  <c r="C27" i="5"/>
  <c r="C30" i="5" s="1"/>
  <c r="F28" i="5"/>
  <c r="F29" i="5" s="1"/>
  <c r="G22" i="5"/>
  <c r="G25" i="5" s="1"/>
  <c r="F22" i="5"/>
  <c r="F23" i="5" s="1"/>
  <c r="F24" i="5" s="1"/>
  <c r="E22" i="5"/>
  <c r="E25" i="5" s="1"/>
  <c r="D22" i="5"/>
  <c r="C22" i="5"/>
  <c r="C25" i="5" s="1"/>
  <c r="G17" i="5"/>
  <c r="G20" i="5" s="1"/>
  <c r="F17" i="5"/>
  <c r="F18" i="5" s="1"/>
  <c r="F19" i="5" s="1"/>
  <c r="E17" i="5"/>
  <c r="E20" i="5" s="1"/>
  <c r="D17" i="5"/>
  <c r="C17" i="5"/>
  <c r="C18" i="5" s="1"/>
  <c r="C19" i="5" s="1"/>
  <c r="D11" i="5"/>
  <c r="E11" i="5"/>
  <c r="E14" i="5" s="1"/>
  <c r="F11" i="5"/>
  <c r="F12" i="5" s="1"/>
  <c r="F13" i="5" s="1"/>
  <c r="G11" i="5"/>
  <c r="C11" i="5"/>
  <c r="C14" i="5" s="1"/>
  <c r="G52" i="5"/>
  <c r="G53" i="5" s="1"/>
  <c r="F52" i="5"/>
  <c r="F53" i="5" s="1"/>
  <c r="E52" i="5"/>
  <c r="G46" i="5"/>
  <c r="G47" i="5" s="1"/>
  <c r="C43" i="5"/>
  <c r="C37" i="5"/>
  <c r="C38" i="5" s="1"/>
  <c r="G33" i="5"/>
  <c r="G34" i="5" s="1"/>
  <c r="F33" i="5"/>
  <c r="F34" i="5" s="1"/>
  <c r="D28" i="5"/>
  <c r="F25" i="5"/>
  <c r="C20" i="5"/>
  <c r="G14" i="5"/>
  <c r="F14" i="5"/>
  <c r="G12" i="5"/>
  <c r="G13" i="5" s="1"/>
  <c r="E43" i="5" l="1"/>
  <c r="C33" i="5"/>
  <c r="C34" i="5" s="1"/>
  <c r="G35" i="5"/>
  <c r="G54" i="5"/>
  <c r="F30" i="5"/>
  <c r="G48" i="5"/>
  <c r="G30" i="5"/>
  <c r="C46" i="5"/>
  <c r="C47" i="5" s="1"/>
  <c r="C28" i="5"/>
  <c r="C29" i="5" s="1"/>
  <c r="C12" i="5"/>
  <c r="C13" i="5" s="1"/>
  <c r="C39" i="5"/>
  <c r="F43" i="5"/>
  <c r="F48" i="5"/>
  <c r="C54" i="5"/>
  <c r="E18" i="5"/>
  <c r="E19" i="5" s="1"/>
  <c r="F20" i="5"/>
  <c r="G23" i="5"/>
  <c r="G24" i="5" s="1"/>
  <c r="F39" i="5"/>
  <c r="G41" i="5"/>
  <c r="G42" i="5" s="1"/>
  <c r="E54" i="5"/>
  <c r="C23" i="5"/>
  <c r="C24" i="5" s="1"/>
  <c r="C41" i="5"/>
  <c r="C42" i="5" s="1"/>
  <c r="G18" i="5"/>
  <c r="G19" i="5" s="1"/>
  <c r="F35" i="5"/>
  <c r="G37" i="5"/>
  <c r="G38" i="5" s="1"/>
  <c r="E48" i="5"/>
  <c r="F54" i="5"/>
  <c r="E12" i="5"/>
  <c r="E13" i="5" s="1"/>
  <c r="E23" i="5"/>
  <c r="E24" i="5" s="1"/>
  <c r="E28" i="5"/>
  <c r="E29" i="5" s="1"/>
  <c r="D29" i="5"/>
  <c r="E33" i="5"/>
  <c r="E34" i="5" s="1"/>
  <c r="E37" i="5"/>
  <c r="E38" i="5" s="1"/>
  <c r="D14" i="5"/>
  <c r="D20" i="5"/>
  <c r="D25" i="5"/>
  <c r="D30" i="5"/>
  <c r="D35" i="5"/>
  <c r="D39" i="5"/>
  <c r="E42" i="5"/>
  <c r="D43" i="5"/>
  <c r="E47" i="5"/>
  <c r="D48" i="5"/>
  <c r="E53" i="5"/>
  <c r="D54" i="5"/>
  <c r="D23" i="5"/>
  <c r="D24" i="5" s="1"/>
  <c r="D33" i="5"/>
  <c r="D34" i="5" s="1"/>
  <c r="D37" i="5"/>
  <c r="D38" i="5" s="1"/>
  <c r="D41" i="5"/>
  <c r="D42" i="5" s="1"/>
  <c r="D46" i="5"/>
  <c r="D47" i="5" s="1"/>
  <c r="D52" i="5"/>
  <c r="D53" i="5" s="1"/>
  <c r="D12" i="5"/>
  <c r="D13" i="5" s="1"/>
  <c r="D18" i="5"/>
  <c r="D19" i="5" s="1"/>
  <c r="D63" i="4" l="1"/>
  <c r="E63" i="4" s="1"/>
  <c r="D63" i="3"/>
  <c r="E63" i="3" s="1"/>
  <c r="D63" i="2"/>
  <c r="E63" i="2" s="1"/>
  <c r="C55" i="3" l="1"/>
  <c r="C56" i="7" s="1"/>
  <c r="D40" i="2"/>
  <c r="D41" i="6" s="1"/>
  <c r="G21" i="3"/>
  <c r="E55" i="4"/>
  <c r="E56" i="8" s="1"/>
  <c r="E49" i="2"/>
  <c r="E50" i="6" s="1"/>
  <c r="D36" i="3"/>
  <c r="C21" i="2"/>
  <c r="C22" i="6" s="1"/>
  <c r="C44" i="3"/>
  <c r="E31" i="2"/>
  <c r="E32" i="6" s="1"/>
  <c r="D7" i="2"/>
  <c r="D55" i="3"/>
  <c r="D21" i="4"/>
  <c r="D22" i="8" s="1"/>
  <c r="C31" i="4"/>
  <c r="C32" i="8" s="1"/>
  <c r="D40" i="4"/>
  <c r="D41" i="8" s="1"/>
  <c r="F49" i="4"/>
  <c r="F50" i="8" s="1"/>
  <c r="G21" i="2"/>
  <c r="G22" i="6" s="1"/>
  <c r="G40" i="2"/>
  <c r="G41" i="6" s="1"/>
  <c r="G15" i="3"/>
  <c r="E36" i="3"/>
  <c r="F44" i="3"/>
  <c r="F45" i="3" s="1"/>
  <c r="F46" i="3" s="1"/>
  <c r="E21" i="4"/>
  <c r="E22" i="8" s="1"/>
  <c r="F31" i="4"/>
  <c r="F32" i="8" s="1"/>
  <c r="G49" i="4"/>
  <c r="G50" i="8" s="1"/>
  <c r="G15" i="2"/>
  <c r="G16" i="6" s="1"/>
  <c r="C26" i="2"/>
  <c r="C27" i="6" s="1"/>
  <c r="F44" i="2"/>
  <c r="F45" i="6" s="1"/>
  <c r="E55" i="2"/>
  <c r="E56" i="6" s="1"/>
  <c r="C21" i="3"/>
  <c r="C40" i="3"/>
  <c r="E49" i="3"/>
  <c r="C26" i="4"/>
  <c r="C27" i="8" s="1"/>
  <c r="D44" i="4"/>
  <c r="D45" i="8" s="1"/>
  <c r="F15" i="2"/>
  <c r="F16" i="6" s="1"/>
  <c r="F26" i="2"/>
  <c r="F27" i="6" s="1"/>
  <c r="C40" i="2"/>
  <c r="C41" i="6" s="1"/>
  <c r="G44" i="2"/>
  <c r="G45" i="6" s="1"/>
  <c r="D21" i="3"/>
  <c r="E31" i="3"/>
  <c r="G40" i="3"/>
  <c r="F49" i="3"/>
  <c r="F15" i="4"/>
  <c r="F16" i="8" s="1"/>
  <c r="G26" i="4"/>
  <c r="G27" i="8" s="1"/>
  <c r="F36" i="4"/>
  <c r="F37" i="8" s="1"/>
  <c r="G44" i="4"/>
  <c r="G45" i="8" s="1"/>
  <c r="F31" i="2"/>
  <c r="F32" i="6" s="1"/>
  <c r="D55" i="2"/>
  <c r="D56" i="6" s="1"/>
  <c r="F26" i="3"/>
  <c r="C15" i="3"/>
  <c r="C44" i="4"/>
  <c r="C45" i="8" s="1"/>
  <c r="D36" i="2"/>
  <c r="D37" i="6" s="1"/>
  <c r="G26" i="3"/>
  <c r="E36" i="4"/>
  <c r="E37" i="8" s="1"/>
  <c r="D55" i="4"/>
  <c r="D56" i="8" s="1"/>
  <c r="E49" i="4"/>
  <c r="E50" i="8" s="1"/>
  <c r="F44" i="4"/>
  <c r="F45" i="8" s="1"/>
  <c r="G40" i="4"/>
  <c r="G41" i="8" s="1"/>
  <c r="C40" i="4"/>
  <c r="C41" i="8" s="1"/>
  <c r="D36" i="4"/>
  <c r="D37" i="8" s="1"/>
  <c r="E31" i="4"/>
  <c r="E32" i="8" s="1"/>
  <c r="F26" i="4"/>
  <c r="F27" i="8" s="1"/>
  <c r="G21" i="4"/>
  <c r="G22" i="8" s="1"/>
  <c r="C21" i="4"/>
  <c r="C22" i="8" s="1"/>
  <c r="G15" i="4"/>
  <c r="G16" i="8" s="1"/>
  <c r="G55" i="3"/>
  <c r="C58" i="3"/>
  <c r="D49" i="3"/>
  <c r="D50" i="7" s="1"/>
  <c r="E44" i="3"/>
  <c r="F40" i="3"/>
  <c r="F41" i="7" s="1"/>
  <c r="G36" i="3"/>
  <c r="C36" i="3"/>
  <c r="D31" i="3"/>
  <c r="D32" i="7" s="1"/>
  <c r="E26" i="3"/>
  <c r="F21" i="3"/>
  <c r="F22" i="7" s="1"/>
  <c r="D15" i="3"/>
  <c r="G55" i="2"/>
  <c r="G56" i="6" s="1"/>
  <c r="C55" i="2"/>
  <c r="C56" i="6" s="1"/>
  <c r="D49" i="2"/>
  <c r="D50" i="6" s="1"/>
  <c r="E44" i="2"/>
  <c r="E45" i="6" s="1"/>
  <c r="F40" i="2"/>
  <c r="F41" i="6" s="1"/>
  <c r="G36" i="2"/>
  <c r="G37" i="6" s="1"/>
  <c r="C36" i="2"/>
  <c r="C37" i="6" s="1"/>
  <c r="D31" i="2"/>
  <c r="D32" i="6" s="1"/>
  <c r="E26" i="2"/>
  <c r="E27" i="6" s="1"/>
  <c r="F21" i="2"/>
  <c r="F22" i="6" s="1"/>
  <c r="D15" i="2"/>
  <c r="D16" i="6" s="1"/>
  <c r="C15" i="2"/>
  <c r="C16" i="6" s="1"/>
  <c r="C55" i="4"/>
  <c r="C56" i="8" s="1"/>
  <c r="D49" i="4"/>
  <c r="D50" i="8" s="1"/>
  <c r="E44" i="4"/>
  <c r="E45" i="8" s="1"/>
  <c r="F40" i="4"/>
  <c r="F41" i="8" s="1"/>
  <c r="G36" i="4"/>
  <c r="G37" i="8" s="1"/>
  <c r="C36" i="4"/>
  <c r="C37" i="8" s="1"/>
  <c r="D31" i="4"/>
  <c r="D32" i="8" s="1"/>
  <c r="E26" i="4"/>
  <c r="E27" i="8" s="1"/>
  <c r="F21" i="4"/>
  <c r="F22" i="8" s="1"/>
  <c r="D15" i="4"/>
  <c r="D16" i="8" s="1"/>
  <c r="C15" i="4"/>
  <c r="C16" i="8" s="1"/>
  <c r="F55" i="3"/>
  <c r="G49" i="3"/>
  <c r="C49" i="3"/>
  <c r="D44" i="3"/>
  <c r="D45" i="7" s="1"/>
  <c r="E40" i="3"/>
  <c r="F36" i="3"/>
  <c r="G31" i="3"/>
  <c r="C31" i="3"/>
  <c r="D26" i="3"/>
  <c r="E21" i="3"/>
  <c r="E15" i="3"/>
  <c r="F55" i="2"/>
  <c r="F56" i="6" s="1"/>
  <c r="G49" i="2"/>
  <c r="G50" i="6" s="1"/>
  <c r="C49" i="2"/>
  <c r="C50" i="6" s="1"/>
  <c r="D44" i="2"/>
  <c r="D45" i="6" s="1"/>
  <c r="E40" i="2"/>
  <c r="E41" i="6" s="1"/>
  <c r="F36" i="2"/>
  <c r="F37" i="6" s="1"/>
  <c r="G31" i="2"/>
  <c r="G32" i="6" s="1"/>
  <c r="C31" i="2"/>
  <c r="C32" i="6" s="1"/>
  <c r="D26" i="2"/>
  <c r="D27" i="6" s="1"/>
  <c r="E21" i="2"/>
  <c r="E22" i="6" s="1"/>
  <c r="E15" i="2"/>
  <c r="E16" i="6" s="1"/>
  <c r="G55" i="4"/>
  <c r="G56" i="8" s="1"/>
  <c r="D21" i="2"/>
  <c r="D22" i="6" s="1"/>
  <c r="G26" i="2"/>
  <c r="G27" i="6" s="1"/>
  <c r="E36" i="2"/>
  <c r="E37" i="6" s="1"/>
  <c r="C44" i="2"/>
  <c r="C45" i="6" s="1"/>
  <c r="F49" i="2"/>
  <c r="F50" i="6" s="1"/>
  <c r="F15" i="3"/>
  <c r="C26" i="3"/>
  <c r="F31" i="3"/>
  <c r="D40" i="3"/>
  <c r="G44" i="3"/>
  <c r="E55" i="3"/>
  <c r="E15" i="4"/>
  <c r="E16" i="8" s="1"/>
  <c r="D26" i="4"/>
  <c r="D27" i="8" s="1"/>
  <c r="G31" i="4"/>
  <c r="G32" i="8" s="1"/>
  <c r="E40" i="4"/>
  <c r="E41" i="8" s="1"/>
  <c r="C49" i="4"/>
  <c r="C50" i="8" s="1"/>
  <c r="F55" i="4"/>
  <c r="F56" i="8" s="1"/>
  <c r="D27" i="3"/>
  <c r="D28" i="3" s="1"/>
  <c r="G22" i="3"/>
  <c r="G23" i="3" s="1"/>
  <c r="E42" i="8" l="1"/>
  <c r="E43" i="8" s="1"/>
  <c r="E44" i="8"/>
  <c r="C29" i="3"/>
  <c r="C27" i="7"/>
  <c r="G35" i="6"/>
  <c r="G33" i="6"/>
  <c r="G34" i="6" s="1"/>
  <c r="F23" i="8"/>
  <c r="F24" i="8" s="1"/>
  <c r="F25" i="8"/>
  <c r="E30" i="6"/>
  <c r="E28" i="6"/>
  <c r="E29" i="6" s="1"/>
  <c r="D35" i="7"/>
  <c r="D33" i="7"/>
  <c r="D34" i="7" s="1"/>
  <c r="E33" i="8"/>
  <c r="E34" i="8" s="1"/>
  <c r="E35" i="8"/>
  <c r="G29" i="3"/>
  <c r="G27" i="7"/>
  <c r="C44" i="6"/>
  <c r="C42" i="6"/>
  <c r="C43" i="6" s="1"/>
  <c r="D28" i="8"/>
  <c r="D29" i="8" s="1"/>
  <c r="D30" i="8"/>
  <c r="F51" i="6"/>
  <c r="F52" i="6" s="1"/>
  <c r="F53" i="6"/>
  <c r="C53" i="8"/>
  <c r="C51" i="8"/>
  <c r="C52" i="8" s="1"/>
  <c r="E17" i="8"/>
  <c r="E18" i="8" s="1"/>
  <c r="E19" i="8"/>
  <c r="F32" i="3"/>
  <c r="F33" i="3" s="1"/>
  <c r="F32" i="7"/>
  <c r="C48" i="6"/>
  <c r="C46" i="6"/>
  <c r="C47" i="6" s="1"/>
  <c r="G59" i="8"/>
  <c r="G57" i="8"/>
  <c r="G58" i="8" s="1"/>
  <c r="C35" i="6"/>
  <c r="C33" i="6"/>
  <c r="C34" i="6" s="1"/>
  <c r="D48" i="6"/>
  <c r="D46" i="6"/>
  <c r="D47" i="6" s="1"/>
  <c r="E16" i="3"/>
  <c r="E17" i="3" s="1"/>
  <c r="E16" i="7"/>
  <c r="G34" i="3"/>
  <c r="G32" i="7"/>
  <c r="C52" i="3"/>
  <c r="C50" i="7"/>
  <c r="D17" i="8"/>
  <c r="D18" i="8" s="1"/>
  <c r="D19" i="8"/>
  <c r="C40" i="8"/>
  <c r="C38" i="8"/>
  <c r="C39" i="8" s="1"/>
  <c r="D51" i="8"/>
  <c r="D52" i="8" s="1"/>
  <c r="D53" i="8"/>
  <c r="F25" i="6"/>
  <c r="F23" i="6"/>
  <c r="F24" i="6" s="1"/>
  <c r="G40" i="6"/>
  <c r="G38" i="6"/>
  <c r="G39" i="6"/>
  <c r="C59" i="6"/>
  <c r="C58" i="6"/>
  <c r="C57" i="6"/>
  <c r="E27" i="3"/>
  <c r="E28" i="3" s="1"/>
  <c r="E27" i="7"/>
  <c r="F42" i="7"/>
  <c r="F43" i="7" s="1"/>
  <c r="F44" i="7"/>
  <c r="G58" i="3"/>
  <c r="G56" i="7"/>
  <c r="F30" i="8"/>
  <c r="F28" i="8"/>
  <c r="F29" i="8" s="1"/>
  <c r="G44" i="8"/>
  <c r="G42" i="8"/>
  <c r="G43" i="8" s="1"/>
  <c r="E38" i="8"/>
  <c r="E39" i="8" s="1"/>
  <c r="E40" i="8"/>
  <c r="C18" i="3"/>
  <c r="C16" i="7"/>
  <c r="G48" i="8"/>
  <c r="G46" i="8"/>
  <c r="G47" i="8" s="1"/>
  <c r="F50" i="3"/>
  <c r="F51" i="3" s="1"/>
  <c r="F50" i="7"/>
  <c r="G48" i="6"/>
  <c r="G46" i="6"/>
  <c r="G47" i="6" s="1"/>
  <c r="D46" i="8"/>
  <c r="D47" i="8" s="1"/>
  <c r="D48" i="8"/>
  <c r="C24" i="3"/>
  <c r="C22" i="7"/>
  <c r="G19" i="6"/>
  <c r="G17" i="6"/>
  <c r="G18" i="6"/>
  <c r="F47" i="3"/>
  <c r="F45" i="7"/>
  <c r="G25" i="6"/>
  <c r="G24" i="6"/>
  <c r="G23" i="6"/>
  <c r="D25" i="8"/>
  <c r="D23" i="8"/>
  <c r="D24" i="8" s="1"/>
  <c r="C47" i="3"/>
  <c r="C45" i="7"/>
  <c r="E57" i="8"/>
  <c r="E58" i="8" s="1"/>
  <c r="E59" i="8"/>
  <c r="E56" i="3"/>
  <c r="E57" i="3" s="1"/>
  <c r="E56" i="7"/>
  <c r="E19" i="6"/>
  <c r="E17" i="6"/>
  <c r="E18" i="6" s="1"/>
  <c r="E22" i="3"/>
  <c r="E23" i="3" s="1"/>
  <c r="E22" i="7"/>
  <c r="G52" i="3"/>
  <c r="G50" i="7"/>
  <c r="C59" i="8"/>
  <c r="C57" i="8"/>
  <c r="C58" i="8" s="1"/>
  <c r="F44" i="6"/>
  <c r="F42" i="6"/>
  <c r="F43" i="6" s="1"/>
  <c r="E45" i="3"/>
  <c r="E46" i="3" s="1"/>
  <c r="E45" i="7"/>
  <c r="F48" i="8"/>
  <c r="F46" i="8"/>
  <c r="F47" i="8" s="1"/>
  <c r="F29" i="3"/>
  <c r="F27" i="7"/>
  <c r="G43" i="3"/>
  <c r="G41" i="7"/>
  <c r="C30" i="8"/>
  <c r="C28" i="8"/>
  <c r="C29" i="8" s="1"/>
  <c r="G53" i="8"/>
  <c r="G51" i="8"/>
  <c r="G52" i="8" s="1"/>
  <c r="E37" i="3"/>
  <c r="E38" i="3" s="1"/>
  <c r="E37" i="7"/>
  <c r="F53" i="8"/>
  <c r="F51" i="8"/>
  <c r="F52" i="8" s="1"/>
  <c r="D58" i="3"/>
  <c r="D56" i="7"/>
  <c r="C25" i="6"/>
  <c r="C23" i="6"/>
  <c r="C24" i="6" s="1"/>
  <c r="G24" i="3"/>
  <c r="G22" i="7"/>
  <c r="G35" i="8"/>
  <c r="G33" i="8"/>
  <c r="G34" i="8" s="1"/>
  <c r="G47" i="3"/>
  <c r="G45" i="7"/>
  <c r="F16" i="3"/>
  <c r="F16" i="7"/>
  <c r="G30" i="6"/>
  <c r="G28" i="6"/>
  <c r="G29" i="6" s="1"/>
  <c r="E25" i="6"/>
  <c r="E23" i="6"/>
  <c r="E24" i="6"/>
  <c r="F40" i="6"/>
  <c r="F38" i="6"/>
  <c r="F39" i="6" s="1"/>
  <c r="G53" i="6"/>
  <c r="G51" i="6"/>
  <c r="G52" i="6" s="1"/>
  <c r="D29" i="3"/>
  <c r="D27" i="7"/>
  <c r="E41" i="3"/>
  <c r="E42" i="3" s="1"/>
  <c r="E41" i="7"/>
  <c r="F56" i="3"/>
  <c r="F57" i="3" s="1"/>
  <c r="F56" i="7"/>
  <c r="E28" i="8"/>
  <c r="E29" i="8" s="1"/>
  <c r="E30" i="8"/>
  <c r="F44" i="8"/>
  <c r="F42" i="8"/>
  <c r="F43" i="8" s="1"/>
  <c r="C19" i="6"/>
  <c r="C17" i="6"/>
  <c r="C18" i="6" s="1"/>
  <c r="D35" i="6"/>
  <c r="D33" i="6"/>
  <c r="D34" i="6" s="1"/>
  <c r="E48" i="6"/>
  <c r="E47" i="6"/>
  <c r="E46" i="6"/>
  <c r="D18" i="3"/>
  <c r="D16" i="7"/>
  <c r="C39" i="3"/>
  <c r="C37" i="7"/>
  <c r="D53" i="7"/>
  <c r="D51" i="7"/>
  <c r="D52" i="7" s="1"/>
  <c r="C25" i="8"/>
  <c r="C23" i="8"/>
  <c r="C24" i="8" s="1"/>
  <c r="D40" i="8"/>
  <c r="D38" i="8"/>
  <c r="D39" i="8" s="1"/>
  <c r="E51" i="8"/>
  <c r="E52" i="8" s="1"/>
  <c r="E53" i="8"/>
  <c r="D40" i="6"/>
  <c r="D38" i="6"/>
  <c r="D39" i="6" s="1"/>
  <c r="D59" i="6"/>
  <c r="D57" i="6"/>
  <c r="D58" i="6" s="1"/>
  <c r="G30" i="8"/>
  <c r="G28" i="8"/>
  <c r="G29" i="8"/>
  <c r="E32" i="3"/>
  <c r="E33" i="3" s="1"/>
  <c r="E32" i="7"/>
  <c r="F28" i="6"/>
  <c r="F29" i="6" s="1"/>
  <c r="F30" i="6"/>
  <c r="E50" i="3"/>
  <c r="E51" i="3" s="1"/>
  <c r="E50" i="7"/>
  <c r="F48" i="6"/>
  <c r="F46" i="6"/>
  <c r="F47" i="6" s="1"/>
  <c r="F33" i="8"/>
  <c r="F34" i="8" s="1"/>
  <c r="F35" i="8"/>
  <c r="G18" i="3"/>
  <c r="G16" i="7"/>
  <c r="D44" i="8"/>
  <c r="D42" i="8"/>
  <c r="D43" i="8" s="1"/>
  <c r="D6" i="2"/>
  <c r="D7" i="6"/>
  <c r="D6" i="6" s="1"/>
  <c r="D39" i="3"/>
  <c r="D37" i="7"/>
  <c r="D44" i="6"/>
  <c r="D42" i="6"/>
  <c r="D43" i="6" s="1"/>
  <c r="E40" i="6"/>
  <c r="E38" i="6"/>
  <c r="E39" i="6" s="1"/>
  <c r="C53" i="6"/>
  <c r="C51" i="6"/>
  <c r="C52" i="6" s="1"/>
  <c r="F37" i="3"/>
  <c r="F38" i="3" s="1"/>
  <c r="F37" i="7"/>
  <c r="G40" i="8"/>
  <c r="G38" i="8"/>
  <c r="G39" i="8" s="1"/>
  <c r="G59" i="6"/>
  <c r="G57" i="6"/>
  <c r="G58" i="6" s="1"/>
  <c r="G19" i="8"/>
  <c r="G17" i="8"/>
  <c r="G18" i="8" s="1"/>
  <c r="F40" i="8"/>
  <c r="F38" i="8"/>
  <c r="F39" i="8" s="1"/>
  <c r="E59" i="6"/>
  <c r="E57" i="6"/>
  <c r="E58" i="6" s="1"/>
  <c r="F57" i="8"/>
  <c r="F58" i="8" s="1"/>
  <c r="F59" i="8"/>
  <c r="D43" i="3"/>
  <c r="D41" i="7"/>
  <c r="D25" i="6"/>
  <c r="D23" i="6"/>
  <c r="D24" i="6" s="1"/>
  <c r="D30" i="6"/>
  <c r="D28" i="6"/>
  <c r="D29" i="6" s="1"/>
  <c r="E42" i="6"/>
  <c r="E44" i="6"/>
  <c r="E43" i="6"/>
  <c r="F57" i="6"/>
  <c r="F58" i="6" s="1"/>
  <c r="F59" i="6"/>
  <c r="C34" i="3"/>
  <c r="C32" i="7"/>
  <c r="D48" i="7"/>
  <c r="D46" i="7"/>
  <c r="D47" i="7" s="1"/>
  <c r="C19" i="8"/>
  <c r="C17" i="8"/>
  <c r="C18" i="8"/>
  <c r="D33" i="8"/>
  <c r="D34" i="8" s="1"/>
  <c r="D35" i="8"/>
  <c r="E46" i="8"/>
  <c r="E47" i="8" s="1"/>
  <c r="E48" i="8"/>
  <c r="D19" i="6"/>
  <c r="D17" i="6"/>
  <c r="D18" i="6" s="1"/>
  <c r="C40" i="6"/>
  <c r="C38" i="6"/>
  <c r="C39" i="6" s="1"/>
  <c r="D53" i="6"/>
  <c r="D51" i="6"/>
  <c r="D52" i="6" s="1"/>
  <c r="F23" i="7"/>
  <c r="F24" i="7" s="1"/>
  <c r="F25" i="7"/>
  <c r="G39" i="3"/>
  <c r="G37" i="7"/>
  <c r="G25" i="8"/>
  <c r="G23" i="8"/>
  <c r="G24" i="8" s="1"/>
  <c r="C44" i="8"/>
  <c r="C42" i="8"/>
  <c r="C43" i="8" s="1"/>
  <c r="D59" i="8"/>
  <c r="D57" i="8"/>
  <c r="D58" i="8" s="1"/>
  <c r="C48" i="8"/>
  <c r="C46" i="8"/>
  <c r="C47" i="8" s="1"/>
  <c r="F33" i="6"/>
  <c r="F34" i="6" s="1"/>
  <c r="F35" i="6"/>
  <c r="F19" i="8"/>
  <c r="F17" i="8"/>
  <c r="F18" i="8" s="1"/>
  <c r="D24" i="3"/>
  <c r="D22" i="7"/>
  <c r="F17" i="6"/>
  <c r="F18" i="6" s="1"/>
  <c r="F19" i="6"/>
  <c r="C43" i="3"/>
  <c r="C41" i="7"/>
  <c r="C30" i="6"/>
  <c r="C28" i="6"/>
  <c r="C29" i="6" s="1"/>
  <c r="E23" i="8"/>
  <c r="E24" i="8" s="1"/>
  <c r="E25" i="8"/>
  <c r="G44" i="6"/>
  <c r="G42" i="6"/>
  <c r="G43" i="6" s="1"/>
  <c r="C35" i="8"/>
  <c r="C33" i="8"/>
  <c r="C34" i="8" s="1"/>
  <c r="E35" i="6"/>
  <c r="E33" i="6"/>
  <c r="E34" i="6" s="1"/>
  <c r="E53" i="6"/>
  <c r="E51" i="6"/>
  <c r="E52" i="6" s="1"/>
  <c r="C59" i="7"/>
  <c r="C57" i="7"/>
  <c r="C58" i="7" s="1"/>
  <c r="G16" i="3"/>
  <c r="G17" i="3" s="1"/>
  <c r="E34" i="3"/>
  <c r="D37" i="3"/>
  <c r="D38" i="3" s="1"/>
  <c r="E52" i="3"/>
  <c r="E39" i="3"/>
  <c r="G41" i="3"/>
  <c r="G42" i="3" s="1"/>
  <c r="C22" i="3"/>
  <c r="C23" i="3" s="1"/>
  <c r="F39" i="3"/>
  <c r="F27" i="3"/>
  <c r="F28" i="3" s="1"/>
  <c r="D16" i="3"/>
  <c r="D17" i="3" s="1"/>
  <c r="C45" i="3"/>
  <c r="C46" i="3" s="1"/>
  <c r="G27" i="3"/>
  <c r="G28" i="3" s="1"/>
  <c r="C16" i="3"/>
  <c r="C17" i="3" s="1"/>
  <c r="F52" i="3"/>
  <c r="D56" i="3"/>
  <c r="D57" i="3" s="1"/>
  <c r="C41" i="3"/>
  <c r="C42" i="3" s="1"/>
  <c r="G45" i="3"/>
  <c r="G46" i="3" s="1"/>
  <c r="D22" i="3"/>
  <c r="D23" i="3" s="1"/>
  <c r="D7" i="4"/>
  <c r="E18" i="3"/>
  <c r="G32" i="3"/>
  <c r="G33" i="3" s="1"/>
  <c r="C50" i="3"/>
  <c r="C51" i="3" s="1"/>
  <c r="D7" i="3"/>
  <c r="E47" i="3"/>
  <c r="E58" i="3"/>
  <c r="G56" i="3"/>
  <c r="G57" i="3" s="1"/>
  <c r="E24" i="3"/>
  <c r="F58" i="3"/>
  <c r="F18" i="3"/>
  <c r="F17" i="3"/>
  <c r="E43" i="3"/>
  <c r="C37" i="3"/>
  <c r="C38" i="3" s="1"/>
  <c r="C27" i="3"/>
  <c r="C28" i="3" s="1"/>
  <c r="G50" i="3"/>
  <c r="G51" i="3" s="1"/>
  <c r="F34" i="3"/>
  <c r="D45" i="3"/>
  <c r="D46" i="3" s="1"/>
  <c r="D47" i="3"/>
  <c r="F22" i="3"/>
  <c r="F23" i="3" s="1"/>
  <c r="F24" i="3"/>
  <c r="G37" i="3"/>
  <c r="G38" i="3" s="1"/>
  <c r="C32" i="3"/>
  <c r="C33" i="3" s="1"/>
  <c r="D41" i="3"/>
  <c r="D42" i="3" s="1"/>
  <c r="F41" i="3"/>
  <c r="F42" i="3" s="1"/>
  <c r="F43" i="3"/>
  <c r="C56" i="3"/>
  <c r="C57" i="3" s="1"/>
  <c r="E29" i="3"/>
  <c r="D52" i="3"/>
  <c r="D50" i="3"/>
  <c r="D51" i="3" s="1"/>
  <c r="D32" i="3"/>
  <c r="D33" i="3" s="1"/>
  <c r="D34" i="3"/>
  <c r="G29" i="4"/>
  <c r="G27" i="4"/>
  <c r="G28" i="4" s="1"/>
  <c r="G47" i="4"/>
  <c r="G45" i="4"/>
  <c r="G46" i="4" s="1"/>
  <c r="E32" i="4"/>
  <c r="E33" i="4" s="1"/>
  <c r="E34" i="4"/>
  <c r="E50" i="4"/>
  <c r="E51" i="4" s="1"/>
  <c r="E52" i="4"/>
  <c r="F34" i="4"/>
  <c r="F32" i="4"/>
  <c r="F33" i="4" s="1"/>
  <c r="C24" i="4"/>
  <c r="C22" i="4"/>
  <c r="C23" i="4" s="1"/>
  <c r="C43" i="4"/>
  <c r="C41" i="4"/>
  <c r="C42" i="4" s="1"/>
  <c r="D16" i="4"/>
  <c r="D17" i="4" s="1"/>
  <c r="D18" i="4"/>
  <c r="E37" i="4"/>
  <c r="E38" i="4" s="1"/>
  <c r="E39" i="4"/>
  <c r="F18" i="4"/>
  <c r="F16" i="4"/>
  <c r="F17" i="4" s="1"/>
  <c r="F39" i="4"/>
  <c r="F37" i="4"/>
  <c r="F38" i="4" s="1"/>
  <c r="F58" i="4"/>
  <c r="F56" i="4"/>
  <c r="F57" i="4" s="1"/>
  <c r="D50" i="4"/>
  <c r="D51" i="4" s="1"/>
  <c r="D52" i="4"/>
  <c r="G24" i="4"/>
  <c r="G22" i="4"/>
  <c r="G23" i="4" s="1"/>
  <c r="G34" i="4"/>
  <c r="G32" i="4"/>
  <c r="G33" i="4" s="1"/>
  <c r="G43" i="4"/>
  <c r="G41" i="4"/>
  <c r="G42" i="4" s="1"/>
  <c r="G52" i="4"/>
  <c r="G50" i="4"/>
  <c r="G51" i="4" s="1"/>
  <c r="D27" i="4"/>
  <c r="D28" i="4" s="1"/>
  <c r="D29" i="4"/>
  <c r="E22" i="4"/>
  <c r="E23" i="4" s="1"/>
  <c r="E24" i="4"/>
  <c r="E41" i="4"/>
  <c r="E42" i="4" s="1"/>
  <c r="E43" i="4"/>
  <c r="D22" i="4"/>
  <c r="D23" i="4" s="1"/>
  <c r="D24" i="4"/>
  <c r="F24" i="4"/>
  <c r="F22" i="4"/>
  <c r="F23" i="4" s="1"/>
  <c r="F43" i="4"/>
  <c r="F41" i="4"/>
  <c r="F42" i="4" s="1"/>
  <c r="G18" i="4"/>
  <c r="G16" i="4"/>
  <c r="G17" i="4" s="1"/>
  <c r="G39" i="4"/>
  <c r="G37" i="4"/>
  <c r="G38" i="4" s="1"/>
  <c r="G58" i="4"/>
  <c r="G56" i="4"/>
  <c r="G57" i="4" s="1"/>
  <c r="D45" i="4"/>
  <c r="D46" i="4" s="1"/>
  <c r="D47" i="4"/>
  <c r="D56" i="4"/>
  <c r="D57" i="4" s="1"/>
  <c r="D58" i="4"/>
  <c r="F52" i="4"/>
  <c r="F50" i="4"/>
  <c r="F51" i="4" s="1"/>
  <c r="D41" i="4"/>
  <c r="D42" i="4" s="1"/>
  <c r="D43" i="4"/>
  <c r="C34" i="4"/>
  <c r="C32" i="4"/>
  <c r="C33" i="4" s="1"/>
  <c r="C52" i="4"/>
  <c r="C50" i="4"/>
  <c r="C51" i="4" s="1"/>
  <c r="E16" i="4"/>
  <c r="E17" i="4" s="1"/>
  <c r="E18" i="4"/>
  <c r="E56" i="4"/>
  <c r="E57" i="4" s="1"/>
  <c r="E58" i="4"/>
  <c r="C18" i="4"/>
  <c r="C16" i="4"/>
  <c r="C17" i="4" s="1"/>
  <c r="C29" i="4"/>
  <c r="C27" i="4"/>
  <c r="C28" i="4" s="1"/>
  <c r="C39" i="4"/>
  <c r="C37" i="4"/>
  <c r="C38" i="4" s="1"/>
  <c r="C47" i="4"/>
  <c r="C45" i="4"/>
  <c r="C46" i="4" s="1"/>
  <c r="C58" i="4"/>
  <c r="C56" i="4"/>
  <c r="C57" i="4" s="1"/>
  <c r="D37" i="4"/>
  <c r="D38" i="4" s="1"/>
  <c r="D39" i="4"/>
  <c r="E27" i="4"/>
  <c r="E28" i="4" s="1"/>
  <c r="E29" i="4"/>
  <c r="E45" i="4"/>
  <c r="E46" i="4" s="1"/>
  <c r="E47" i="4"/>
  <c r="D32" i="4"/>
  <c r="D33" i="4" s="1"/>
  <c r="D34" i="4"/>
  <c r="F29" i="4"/>
  <c r="F27" i="4"/>
  <c r="F28" i="4" s="1"/>
  <c r="F47" i="4"/>
  <c r="F45" i="4"/>
  <c r="F46" i="4" s="1"/>
  <c r="E42" i="7" l="1"/>
  <c r="E43" i="7" s="1"/>
  <c r="E44" i="7"/>
  <c r="D23" i="7"/>
  <c r="D24" i="7" s="1"/>
  <c r="D25" i="7"/>
  <c r="C40" i="7"/>
  <c r="C38" i="7"/>
  <c r="C39" i="7" s="1"/>
  <c r="G48" i="7"/>
  <c r="G46" i="7"/>
  <c r="G47" i="7" s="1"/>
  <c r="G25" i="7"/>
  <c r="G23" i="7"/>
  <c r="G24" i="7" s="1"/>
  <c r="D57" i="7"/>
  <c r="D58" i="7" s="1"/>
  <c r="D59" i="7"/>
  <c r="E38" i="7"/>
  <c r="E39" i="7" s="1"/>
  <c r="E40" i="7"/>
  <c r="F28" i="7"/>
  <c r="F29" i="7" s="1"/>
  <c r="F30" i="7"/>
  <c r="E46" i="7"/>
  <c r="E47" i="7" s="1"/>
  <c r="E48" i="7"/>
  <c r="E23" i="7"/>
  <c r="E24" i="7" s="1"/>
  <c r="E25" i="7"/>
  <c r="E57" i="7"/>
  <c r="E58" i="7" s="1"/>
  <c r="E59" i="7"/>
  <c r="C48" i="7"/>
  <c r="C46" i="7"/>
  <c r="C47" i="7" s="1"/>
  <c r="C25" i="7"/>
  <c r="C23" i="7"/>
  <c r="C24" i="7" s="1"/>
  <c r="G35" i="7"/>
  <c r="G33" i="7"/>
  <c r="G34" i="7" s="1"/>
  <c r="F35" i="7"/>
  <c r="F33" i="7"/>
  <c r="F34" i="7" s="1"/>
  <c r="G30" i="7"/>
  <c r="G28" i="7"/>
  <c r="G29" i="7" s="1"/>
  <c r="C30" i="7"/>
  <c r="C28" i="7"/>
  <c r="C29" i="7" s="1"/>
  <c r="D6" i="3"/>
  <c r="D7" i="7"/>
  <c r="D6" i="7" s="1"/>
  <c r="D6" i="4"/>
  <c r="D7" i="8"/>
  <c r="D6" i="8" s="1"/>
  <c r="G40" i="7"/>
  <c r="G38" i="7"/>
  <c r="G39" i="7" s="1"/>
  <c r="C35" i="7"/>
  <c r="C33" i="7"/>
  <c r="C34" i="7" s="1"/>
  <c r="D19" i="7"/>
  <c r="D17" i="7"/>
  <c r="D18" i="7" s="1"/>
  <c r="F19" i="7"/>
  <c r="F17" i="7"/>
  <c r="F18" i="7" s="1"/>
  <c r="G44" i="7"/>
  <c r="G42" i="7"/>
  <c r="G43" i="7" s="1"/>
  <c r="G53" i="7"/>
  <c r="G51" i="7"/>
  <c r="G52" i="7" s="1"/>
  <c r="F51" i="7"/>
  <c r="F52" i="7" s="1"/>
  <c r="F53" i="7"/>
  <c r="C19" i="7"/>
  <c r="C17" i="7"/>
  <c r="C18" i="7" s="1"/>
  <c r="G59" i="7"/>
  <c r="G57" i="7"/>
  <c r="G58" i="7" s="1"/>
  <c r="E28" i="7"/>
  <c r="E29" i="7" s="1"/>
  <c r="E30" i="7"/>
  <c r="C53" i="7"/>
  <c r="C51" i="7"/>
  <c r="C52" i="7" s="1"/>
  <c r="E17" i="7"/>
  <c r="E18" i="7" s="1"/>
  <c r="E19" i="7"/>
  <c r="D44" i="7"/>
  <c r="D42" i="7"/>
  <c r="D43" i="7" s="1"/>
  <c r="G19" i="7"/>
  <c r="G18" i="7"/>
  <c r="G17" i="7"/>
  <c r="C44" i="7"/>
  <c r="C42" i="7"/>
  <c r="C43" i="7"/>
  <c r="F38" i="7"/>
  <c r="F39" i="7" s="1"/>
  <c r="F40" i="7"/>
  <c r="D40" i="7"/>
  <c r="D38" i="7"/>
  <c r="D39" i="7" s="1"/>
  <c r="E51" i="7"/>
  <c r="E52" i="7" s="1"/>
  <c r="E53" i="7"/>
  <c r="E33" i="7"/>
  <c r="E34" i="7" s="1"/>
  <c r="E35" i="7"/>
  <c r="F57" i="7"/>
  <c r="F58" i="7" s="1"/>
  <c r="F59" i="7"/>
  <c r="D30" i="7"/>
  <c r="D28" i="7"/>
  <c r="D29" i="7" s="1"/>
  <c r="F48" i="7"/>
  <c r="F47" i="7"/>
  <c r="F46" i="7"/>
  <c r="G58" i="2"/>
  <c r="F58" i="2"/>
  <c r="E58" i="2"/>
  <c r="D58" i="2"/>
  <c r="C58" i="2"/>
  <c r="G56" i="2"/>
  <c r="G57" i="2" s="1"/>
  <c r="F56" i="2"/>
  <c r="F57" i="2" s="1"/>
  <c r="E56" i="2"/>
  <c r="E57" i="2" s="1"/>
  <c r="D56" i="2"/>
  <c r="D57" i="2" s="1"/>
  <c r="C56" i="2"/>
  <c r="C57" i="2" s="1"/>
  <c r="G52" i="2"/>
  <c r="F52" i="2"/>
  <c r="E52" i="2"/>
  <c r="D52" i="2"/>
  <c r="C52" i="2"/>
  <c r="G50" i="2"/>
  <c r="G51" i="2" s="1"/>
  <c r="F50" i="2"/>
  <c r="F51" i="2" s="1"/>
  <c r="E50" i="2"/>
  <c r="E51" i="2" s="1"/>
  <c r="D50" i="2"/>
  <c r="D51" i="2" s="1"/>
  <c r="C50" i="2"/>
  <c r="C51" i="2" s="1"/>
  <c r="G47" i="2"/>
  <c r="F47" i="2"/>
  <c r="E47" i="2"/>
  <c r="D47" i="2"/>
  <c r="C47" i="2"/>
  <c r="G45" i="2"/>
  <c r="G46" i="2" s="1"/>
  <c r="F45" i="2"/>
  <c r="F46" i="2" s="1"/>
  <c r="E45" i="2"/>
  <c r="E46" i="2" s="1"/>
  <c r="D45" i="2"/>
  <c r="D46" i="2" s="1"/>
  <c r="C45" i="2"/>
  <c r="C46" i="2" s="1"/>
  <c r="G43" i="2"/>
  <c r="F43" i="2"/>
  <c r="E43" i="2"/>
  <c r="D43" i="2"/>
  <c r="C43" i="2"/>
  <c r="G41" i="2"/>
  <c r="G42" i="2" s="1"/>
  <c r="F41" i="2"/>
  <c r="F42" i="2" s="1"/>
  <c r="E41" i="2"/>
  <c r="E42" i="2" s="1"/>
  <c r="D41" i="2"/>
  <c r="D42" i="2" s="1"/>
  <c r="C41" i="2"/>
  <c r="C42" i="2" s="1"/>
  <c r="G39" i="2"/>
  <c r="F39" i="2"/>
  <c r="E39" i="2"/>
  <c r="D39" i="2"/>
  <c r="C39" i="2"/>
  <c r="G37" i="2"/>
  <c r="G38" i="2" s="1"/>
  <c r="F37" i="2"/>
  <c r="F38" i="2" s="1"/>
  <c r="E37" i="2"/>
  <c r="E38" i="2" s="1"/>
  <c r="D37" i="2"/>
  <c r="D38" i="2" s="1"/>
  <c r="C37" i="2"/>
  <c r="C38" i="2" s="1"/>
  <c r="G34" i="2"/>
  <c r="F34" i="2"/>
  <c r="E34" i="2"/>
  <c r="D34" i="2"/>
  <c r="C34" i="2"/>
  <c r="G32" i="2"/>
  <c r="G33" i="2" s="1"/>
  <c r="F32" i="2"/>
  <c r="F33" i="2" s="1"/>
  <c r="E32" i="2"/>
  <c r="E33" i="2" s="1"/>
  <c r="D32" i="2"/>
  <c r="D33" i="2" s="1"/>
  <c r="C32" i="2"/>
  <c r="C33" i="2" s="1"/>
  <c r="G29" i="2"/>
  <c r="F29" i="2"/>
  <c r="E29" i="2"/>
  <c r="D29" i="2"/>
  <c r="C29" i="2"/>
  <c r="G27" i="2"/>
  <c r="G28" i="2" s="1"/>
  <c r="F27" i="2"/>
  <c r="F28" i="2" s="1"/>
  <c r="E27" i="2"/>
  <c r="E28" i="2" s="1"/>
  <c r="D27" i="2"/>
  <c r="D28" i="2" s="1"/>
  <c r="C27" i="2"/>
  <c r="C28" i="2" s="1"/>
  <c r="G24" i="2"/>
  <c r="F24" i="2"/>
  <c r="E24" i="2"/>
  <c r="D24" i="2"/>
  <c r="C24" i="2"/>
  <c r="G22" i="2"/>
  <c r="G23" i="2" s="1"/>
  <c r="F22" i="2"/>
  <c r="F23" i="2" s="1"/>
  <c r="E22" i="2"/>
  <c r="E23" i="2" s="1"/>
  <c r="D22" i="2"/>
  <c r="D23" i="2" s="1"/>
  <c r="C22" i="2"/>
  <c r="C23" i="2" s="1"/>
  <c r="G18" i="2"/>
  <c r="F18" i="2"/>
  <c r="E18" i="2"/>
  <c r="D18" i="2"/>
  <c r="C18" i="2"/>
  <c r="G16" i="2"/>
  <c r="G17" i="2" s="1"/>
  <c r="F16" i="2"/>
  <c r="F17" i="2" s="1"/>
  <c r="E16" i="2"/>
  <c r="E17" i="2" s="1"/>
  <c r="D16" i="2"/>
  <c r="D17" i="2" s="1"/>
  <c r="C16" i="2"/>
  <c r="C17" i="2" s="1"/>
  <c r="G53" i="1"/>
  <c r="F53" i="1"/>
  <c r="E53" i="1"/>
  <c r="D53" i="1"/>
  <c r="C53" i="1"/>
  <c r="G51" i="1"/>
  <c r="G52" i="1" s="1"/>
  <c r="F51" i="1"/>
  <c r="F52" i="1" s="1"/>
  <c r="E51" i="1"/>
  <c r="E52" i="1" s="1"/>
  <c r="D51" i="1"/>
  <c r="D52" i="1" s="1"/>
  <c r="C51" i="1"/>
  <c r="C52" i="1" s="1"/>
  <c r="G47" i="1"/>
  <c r="F47" i="1"/>
  <c r="E47" i="1"/>
  <c r="D47" i="1"/>
  <c r="C47" i="1"/>
  <c r="G45" i="1"/>
  <c r="G46" i="1" s="1"/>
  <c r="F45" i="1"/>
  <c r="F46" i="1" s="1"/>
  <c r="E45" i="1"/>
  <c r="E46" i="1" s="1"/>
  <c r="D45" i="1"/>
  <c r="D46" i="1" s="1"/>
  <c r="C45" i="1"/>
  <c r="C46" i="1" s="1"/>
  <c r="G42" i="1"/>
  <c r="F42" i="1"/>
  <c r="E42" i="1"/>
  <c r="D42" i="1"/>
  <c r="C42" i="1"/>
  <c r="G40" i="1"/>
  <c r="G41" i="1" s="1"/>
  <c r="F40" i="1"/>
  <c r="F41" i="1" s="1"/>
  <c r="E40" i="1"/>
  <c r="E41" i="1" s="1"/>
  <c r="D40" i="1"/>
  <c r="D41" i="1" s="1"/>
  <c r="C40" i="1"/>
  <c r="C41" i="1" s="1"/>
  <c r="G38" i="1"/>
  <c r="F38" i="1"/>
  <c r="E38" i="1"/>
  <c r="D38" i="1"/>
  <c r="C38" i="1"/>
  <c r="C37" i="1"/>
  <c r="G36" i="1"/>
  <c r="G37" i="1" s="1"/>
  <c r="F36" i="1"/>
  <c r="F37" i="1" s="1"/>
  <c r="E36" i="1"/>
  <c r="E37" i="1" s="1"/>
  <c r="D36" i="1"/>
  <c r="D37" i="1" s="1"/>
  <c r="C36" i="1"/>
  <c r="G34" i="1"/>
  <c r="F34" i="1"/>
  <c r="E34" i="1"/>
  <c r="D34" i="1"/>
  <c r="C34" i="1"/>
  <c r="G32" i="1"/>
  <c r="G33" i="1" s="1"/>
  <c r="F32" i="1"/>
  <c r="F33" i="1" s="1"/>
  <c r="E32" i="1"/>
  <c r="E33" i="1" s="1"/>
  <c r="D32" i="1"/>
  <c r="D33" i="1" s="1"/>
  <c r="C32" i="1"/>
  <c r="C33" i="1" s="1"/>
  <c r="G29" i="1"/>
  <c r="F29" i="1"/>
  <c r="E29" i="1"/>
  <c r="D29" i="1"/>
  <c r="C29" i="1"/>
  <c r="G27" i="1"/>
  <c r="G28" i="1" s="1"/>
  <c r="F27" i="1"/>
  <c r="F28" i="1" s="1"/>
  <c r="E27" i="1"/>
  <c r="E28" i="1" s="1"/>
  <c r="D27" i="1"/>
  <c r="D28" i="1" s="1"/>
  <c r="C27" i="1"/>
  <c r="C28" i="1" s="1"/>
  <c r="G24" i="1"/>
  <c r="F24" i="1"/>
  <c r="E24" i="1"/>
  <c r="D24" i="1"/>
  <c r="C24" i="1"/>
  <c r="G22" i="1"/>
  <c r="G23" i="1" s="1"/>
  <c r="F22" i="1"/>
  <c r="F23" i="1" s="1"/>
  <c r="E22" i="1"/>
  <c r="E23" i="1" s="1"/>
  <c r="D22" i="1"/>
  <c r="D23" i="1" s="1"/>
  <c r="C22" i="1"/>
  <c r="C23" i="1" s="1"/>
  <c r="G19" i="1"/>
  <c r="F19" i="1"/>
  <c r="E19" i="1"/>
  <c r="D19" i="1"/>
  <c r="C19" i="1"/>
  <c r="G17" i="1"/>
  <c r="G18" i="1" s="1"/>
  <c r="F17" i="1"/>
  <c r="F18" i="1" s="1"/>
  <c r="E17" i="1"/>
  <c r="E18" i="1" s="1"/>
  <c r="D17" i="1"/>
  <c r="D18" i="1" s="1"/>
  <c r="C17" i="1"/>
  <c r="C18" i="1" s="1"/>
  <c r="G13" i="1"/>
  <c r="F13" i="1"/>
  <c r="E13" i="1"/>
  <c r="D13" i="1"/>
  <c r="C13" i="1"/>
  <c r="G11" i="1"/>
  <c r="G12" i="1" s="1"/>
  <c r="F11" i="1"/>
  <c r="F12" i="1" s="1"/>
  <c r="E11" i="1"/>
  <c r="E12" i="1" s="1"/>
  <c r="D11" i="1"/>
  <c r="D12" i="1" s="1"/>
  <c r="C11" i="1"/>
  <c r="C12" i="1" s="1"/>
</calcChain>
</file>

<file path=xl/sharedStrings.xml><?xml version="1.0" encoding="utf-8"?>
<sst xmlns="http://schemas.openxmlformats.org/spreadsheetml/2006/main" count="857" uniqueCount="84">
  <si>
    <t>Interaktiv løntabel med fuld kittelkompensation til fuldtidsansatte</t>
  </si>
  <si>
    <t>Egetbidrag pension:</t>
  </si>
  <si>
    <t>Arbejdsgiverbidrag pension:</t>
  </si>
  <si>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</si>
  <si>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</si>
  <si>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</si>
  <si>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</si>
  <si>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</si>
  <si>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</si>
  <si>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</si>
  <si>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</si>
  <si>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Område 1</t>
  </si>
  <si>
    <t>Område 2</t>
  </si>
  <si>
    <t>Område 3</t>
  </si>
  <si>
    <t>Område 4</t>
  </si>
  <si>
    <t>Grundsats</t>
  </si>
  <si>
    <t>Egetbidrag</t>
  </si>
  <si>
    <t>Aalborg</t>
  </si>
  <si>
    <t>Køge</t>
  </si>
  <si>
    <t>Allerød</t>
  </si>
  <si>
    <t>Albertslund</t>
  </si>
  <si>
    <t>Alle andre kommuner</t>
  </si>
  <si>
    <t>Nettoløn</t>
  </si>
  <si>
    <t>Esbjerg</t>
  </si>
  <si>
    <t>Lejre</t>
  </si>
  <si>
    <t xml:space="preserve">Fredensborg </t>
  </si>
  <si>
    <t>Ballerup</t>
  </si>
  <si>
    <t>Arbejdsgiverbidrag</t>
  </si>
  <si>
    <t>HK</t>
  </si>
  <si>
    <t>Faaborg-Midtfyn</t>
  </si>
  <si>
    <t>Roskilde</t>
  </si>
  <si>
    <t>Frederikssund</t>
  </si>
  <si>
    <t>Brøndby</t>
  </si>
  <si>
    <t>Uddannede</t>
  </si>
  <si>
    <t>Frederikshavn</t>
  </si>
  <si>
    <t>Solrød</t>
  </si>
  <si>
    <t>Gribskov</t>
  </si>
  <si>
    <t>Dragør</t>
  </si>
  <si>
    <t>Kalundborg</t>
  </si>
  <si>
    <t>Århus</t>
  </si>
  <si>
    <t xml:space="preserve">Halsnæs </t>
  </si>
  <si>
    <t>Egedal</t>
  </si>
  <si>
    <t>Kerteminde</t>
  </si>
  <si>
    <t xml:space="preserve">Helsingør </t>
  </si>
  <si>
    <t>Frederiksberg</t>
  </si>
  <si>
    <t>Nyborg</t>
  </si>
  <si>
    <t>Hillerød</t>
  </si>
  <si>
    <t>Gentofte</t>
  </si>
  <si>
    <t>Næstved</t>
  </si>
  <si>
    <t xml:space="preserve">Hørsholm </t>
  </si>
  <si>
    <t>Gladsaxe</t>
  </si>
  <si>
    <t>Odense</t>
  </si>
  <si>
    <t>Glostrup</t>
  </si>
  <si>
    <t>Skanderborg</t>
  </si>
  <si>
    <t>Greve</t>
  </si>
  <si>
    <t>Slagelse</t>
  </si>
  <si>
    <t xml:space="preserve">Herlev </t>
  </si>
  <si>
    <t>Sønderborg</t>
  </si>
  <si>
    <t>Høje-Tåstrup</t>
  </si>
  <si>
    <t>Ishøj</t>
  </si>
  <si>
    <t>København</t>
  </si>
  <si>
    <t>Lyngby-Tårbæk</t>
  </si>
  <si>
    <t>Rudersdal Rødovre</t>
  </si>
  <si>
    <t>Tårnby</t>
  </si>
  <si>
    <t>Vallensbæk</t>
  </si>
  <si>
    <t>Furesø</t>
  </si>
  <si>
    <t>Hvidovre</t>
  </si>
  <si>
    <t>Ledende</t>
  </si>
  <si>
    <t>Løn gældende pr. 1. oktober 2017</t>
  </si>
  <si>
    <t>I alt</t>
  </si>
  <si>
    <t>Aftalte reguleringer OK18 (1. oktober 2018):</t>
  </si>
  <si>
    <t>Løn gældende pr. 1. oktober 2018</t>
  </si>
  <si>
    <t>Løn gældende pr. 1. oktober 2019</t>
  </si>
  <si>
    <t>Aftalte reguleringer OK18 (1. oktober 2019):</t>
  </si>
  <si>
    <t>Løn gældende pr. 1. oktober 2020</t>
  </si>
  <si>
    <t>Aftalte reguleringer OK18 (1. oktober 2020):</t>
  </si>
  <si>
    <t>Lønregulering (skønnet):</t>
  </si>
  <si>
    <t>Beregning af personligt tillæg:</t>
  </si>
  <si>
    <t>Nuværende tillæg:</t>
  </si>
  <si>
    <t>Nyt tillæg:</t>
  </si>
  <si>
    <t>Personlige løntillæg reguleres med:</t>
  </si>
  <si>
    <t>Lønregulering (faktisk):</t>
  </si>
  <si>
    <t>Løntabel for timelønnende (medarbejdere ansat i indtil 8 timer pr. uge eller højst 1 måned)</t>
  </si>
  <si>
    <t>Løn gældende pr. 1.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</si>
</sst>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00%"/>
    <numFmt numFmtId="165" formatCode="0.000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3" fillId="0" borderId="0" xfId="0" applyFont="1" applyFill="1" applyBorder="1"/>
    <xf numFmtId="0" fontId="5" fillId="0" borderId="0" xfId="0" applyFont="1"/>
    <xf numFmtId="43" fontId="5" fillId="0" borderId="0" xfId="1" applyFont="1"/>
    <xf numFmtId="4" fontId="3" fillId="0" borderId="0" xfId="0" applyNumberFormat="1" applyFont="1" applyFill="1"/>
    <xf numFmtId="0" fontId="3" fillId="0" borderId="0" xfId="0" applyFont="1" applyFill="1"/>
    <xf numFmtId="0" fontId="6" fillId="0" borderId="0" xfId="0" applyFont="1"/>
    <xf numFmtId="10" fontId="6" fillId="0" borderId="0" xfId="0" applyNumberFormat="1" applyFont="1"/>
    <xf numFmtId="43" fontId="6" fillId="0" borderId="0" xfId="1" applyFont="1"/>
    <xf numFmtId="0" fontId="6" fillId="0" borderId="0" xfId="0" applyFont="1" applyFill="1"/>
    <xf numFmtId="43" fontId="6" fillId="0" borderId="0" xfId="0" applyNumberFormat="1" applyFont="1"/>
    <xf numFmtId="10" fontId="3" fillId="0" borderId="0" xfId="2" applyNumberFormat="1" applyFont="1"/>
    <xf numFmtId="10" fontId="6" fillId="0" borderId="0" xfId="2" applyNumberFormat="1" applyFont="1"/>
    <xf numFmtId="164" fontId="6" fillId="0" borderId="0" xfId="2" applyNumberFormat="1" applyFont="1"/>
    <xf numFmtId="165" fontId="6" fillId="0" borderId="0" xfId="2" applyNumberFormat="1" applyFont="1"/>
    <xf numFmtId="165" fontId="3" fillId="0" borderId="0" xfId="2" applyNumberFormat="1" applyFont="1"/>
    <xf numFmtId="165" fontId="6" fillId="0" borderId="0" xfId="0" applyNumberFormat="1" applyFont="1"/>
    <xf numFmtId="0" fontId="7" fillId="0" borderId="0" xfId="0" applyFont="1"/>
    <xf numFmtId="43" fontId="6" fillId="0" borderId="1" xfId="1" applyFont="1" applyBorder="1"/>
    <xf numFmtId="43" fontId="7" fillId="0" borderId="1" xfId="1" applyFont="1" applyBorder="1"/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F5AB-A368-424A-B75E-AED4A61012EF}">
  <dimension ref="A1:O54"/>
  <sheetViews>
    <sheetView topLeftCell="A40" workbookViewId="0">
      <selection sqref="A1:G54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1.28515625" style="14" bestFit="1" customWidth="1"/>
    <col min="4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68</v>
      </c>
    </row>
    <row r="3" spans="1:15" x14ac:dyDescent="0.2">
      <c r="F3" s="2"/>
    </row>
    <row r="4" spans="1:15" x14ac:dyDescent="0.2">
      <c r="A4" s="14" t="s">
        <v>1</v>
      </c>
      <c r="D4" s="15">
        <v>5.5E-2</v>
      </c>
      <c r="I4" s="16"/>
    </row>
    <row r="5" spans="1:15" x14ac:dyDescent="0.2">
      <c r="A5" s="14" t="s">
        <v>2</v>
      </c>
      <c r="D5" s="15">
        <v>0.11</v>
      </c>
    </row>
    <row r="7" spans="1:15" x14ac:dyDescent="0.2">
      <c r="A7" s="3" t="s">
        <v>3</v>
      </c>
      <c r="B7" s="3"/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</row>
    <row r="8" spans="1:15" x14ac:dyDescent="0.2">
      <c r="A8" s="2"/>
      <c r="B8" s="2"/>
      <c r="C8" s="2"/>
      <c r="D8" s="2"/>
      <c r="E8" s="2"/>
      <c r="F8" s="2"/>
      <c r="G8" s="2"/>
    </row>
    <row r="9" spans="1:15" x14ac:dyDescent="0.2">
      <c r="A9" s="2"/>
      <c r="B9" s="1" t="s">
        <v>9</v>
      </c>
      <c r="C9" s="2"/>
      <c r="D9" s="2"/>
      <c r="E9" s="2"/>
      <c r="F9" s="2"/>
      <c r="G9" s="2"/>
    </row>
    <row r="10" spans="1:15" x14ac:dyDescent="0.2">
      <c r="A10" s="4">
        <v>19</v>
      </c>
      <c r="B10" s="5" t="s">
        <v>10</v>
      </c>
      <c r="C10" s="6">
        <v>24097.963093394381</v>
      </c>
      <c r="D10" s="6">
        <v>24492.596661177868</v>
      </c>
      <c r="E10" s="6">
        <v>24765.821479079528</v>
      </c>
      <c r="F10" s="6">
        <v>25160.466311781838</v>
      </c>
      <c r="G10" s="6">
        <v>25433.702615874863</v>
      </c>
      <c r="I10" s="7" t="s">
        <v>11</v>
      </c>
      <c r="J10" s="1" t="s">
        <v>12</v>
      </c>
      <c r="K10" s="1" t="s">
        <v>13</v>
      </c>
      <c r="L10" s="1" t="s">
        <v>14</v>
      </c>
      <c r="M10" s="1" t="s">
        <v>15</v>
      </c>
      <c r="O10" s="1"/>
    </row>
    <row r="11" spans="1:15" x14ac:dyDescent="0.2">
      <c r="A11" s="2"/>
      <c r="B11" s="14" t="s">
        <v>16</v>
      </c>
      <c r="C11" s="16">
        <f>C10*$D$4</f>
        <v>1325.3879701366909</v>
      </c>
      <c r="D11" s="16">
        <f t="shared" ref="D11:G11" si="0">D10*$D$4</f>
        <v>1347.0928163647827</v>
      </c>
      <c r="E11" s="16">
        <f t="shared" si="0"/>
        <v>1362.120181349374</v>
      </c>
      <c r="F11" s="16">
        <f t="shared" si="0"/>
        <v>1383.8256471480011</v>
      </c>
      <c r="G11" s="16">
        <f t="shared" si="0"/>
        <v>1398.8536438731176</v>
      </c>
      <c r="I11" s="2" t="s">
        <v>17</v>
      </c>
      <c r="J11" s="8" t="s">
        <v>18</v>
      </c>
      <c r="K11" s="14" t="s">
        <v>19</v>
      </c>
      <c r="L11" s="14" t="s">
        <v>20</v>
      </c>
      <c r="M11" s="2" t="s">
        <v>21</v>
      </c>
      <c r="N11" s="2"/>
      <c r="O11" s="2"/>
    </row>
    <row r="12" spans="1:15" x14ac:dyDescent="0.2">
      <c r="A12" s="2"/>
      <c r="B12" s="14" t="s">
        <v>22</v>
      </c>
      <c r="C12" s="16">
        <f>C10-C11</f>
        <v>22772.575123257691</v>
      </c>
      <c r="D12" s="16">
        <f>D10-D11</f>
        <v>23145.503844813084</v>
      </c>
      <c r="E12" s="16">
        <f>E10-E11</f>
        <v>23403.701297730153</v>
      </c>
      <c r="F12" s="16">
        <f>F10-F11</f>
        <v>23776.640664633836</v>
      </c>
      <c r="G12" s="16">
        <f>G10-G11</f>
        <v>24034.848972001746</v>
      </c>
      <c r="I12" s="2" t="s">
        <v>23</v>
      </c>
      <c r="J12" s="8" t="s">
        <v>24</v>
      </c>
      <c r="K12" s="2" t="s">
        <v>25</v>
      </c>
      <c r="L12" s="14" t="s">
        <v>26</v>
      </c>
      <c r="O12" s="2"/>
    </row>
    <row r="13" spans="1:15" x14ac:dyDescent="0.2">
      <c r="A13" s="2"/>
      <c r="B13" s="14" t="s">
        <v>27</v>
      </c>
      <c r="C13" s="16">
        <f>C10*$D$5</f>
        <v>2650.7759402733818</v>
      </c>
      <c r="D13" s="16">
        <f>D10*$D$5</f>
        <v>2694.1856327295654</v>
      </c>
      <c r="E13" s="16">
        <f>E10*$D$5</f>
        <v>2724.240362698748</v>
      </c>
      <c r="F13" s="16">
        <f>F10*$D$5</f>
        <v>2767.6512942960021</v>
      </c>
      <c r="G13" s="16">
        <f>G10*$D$5</f>
        <v>2797.7072877462351</v>
      </c>
      <c r="I13" s="2"/>
      <c r="J13" s="8"/>
      <c r="K13" s="2"/>
      <c r="O13" s="9"/>
    </row>
    <row r="14" spans="1:15" x14ac:dyDescent="0.2">
      <c r="A14" s="2" t="s">
        <v>28</v>
      </c>
      <c r="B14" s="1"/>
      <c r="C14" s="2"/>
      <c r="D14" s="10"/>
      <c r="E14" s="10"/>
      <c r="F14" s="2"/>
      <c r="G14" s="2"/>
      <c r="I14" s="9" t="s">
        <v>29</v>
      </c>
      <c r="J14" s="8" t="s">
        <v>30</v>
      </c>
      <c r="K14" s="14" t="s">
        <v>31</v>
      </c>
      <c r="L14" s="14" t="s">
        <v>32</v>
      </c>
      <c r="O14" s="9"/>
    </row>
    <row r="15" spans="1:15" x14ac:dyDescent="0.2">
      <c r="A15" s="2"/>
      <c r="B15" s="1" t="s">
        <v>33</v>
      </c>
      <c r="C15" s="2"/>
      <c r="D15" s="2"/>
      <c r="E15" s="2"/>
      <c r="F15" s="2"/>
      <c r="G15" s="2"/>
      <c r="I15" s="9" t="s">
        <v>34</v>
      </c>
      <c r="J15" s="8" t="s">
        <v>35</v>
      </c>
      <c r="K15" s="14" t="s">
        <v>36</v>
      </c>
      <c r="L15" s="14" t="s">
        <v>37</v>
      </c>
      <c r="O15" s="9"/>
    </row>
    <row r="16" spans="1:15" x14ac:dyDescent="0.2">
      <c r="A16" s="4">
        <v>24</v>
      </c>
      <c r="B16" s="5" t="s">
        <v>10</v>
      </c>
      <c r="C16" s="6">
        <v>26009.089587237653</v>
      </c>
      <c r="D16" s="6">
        <v>26401.293219454816</v>
      </c>
      <c r="E16" s="6">
        <v>26672.869050930502</v>
      </c>
      <c r="F16" s="6">
        <v>27065.072683147664</v>
      </c>
      <c r="G16" s="6">
        <v>27336.54324160099</v>
      </c>
      <c r="I16" s="9" t="s">
        <v>38</v>
      </c>
      <c r="J16" s="8" t="s">
        <v>39</v>
      </c>
      <c r="K16" s="2" t="s">
        <v>40</v>
      </c>
      <c r="L16" s="14" t="s">
        <v>41</v>
      </c>
      <c r="O16" s="9"/>
    </row>
    <row r="17" spans="1:15" x14ac:dyDescent="0.2">
      <c r="A17" s="2"/>
      <c r="B17" s="2" t="s">
        <v>16</v>
      </c>
      <c r="C17" s="16">
        <f>C16*$D$4</f>
        <v>1430.499927298071</v>
      </c>
      <c r="D17" s="16">
        <f t="shared" ref="D17:G17" si="1">D16*$D$4</f>
        <v>1452.0711270700149</v>
      </c>
      <c r="E17" s="16">
        <f t="shared" si="1"/>
        <v>1467.0077978011775</v>
      </c>
      <c r="F17" s="16">
        <f t="shared" si="1"/>
        <v>1488.5789975731216</v>
      </c>
      <c r="G17" s="16">
        <f t="shared" si="1"/>
        <v>1503.5098782880546</v>
      </c>
      <c r="I17" s="9" t="s">
        <v>42</v>
      </c>
      <c r="K17" s="2" t="s">
        <v>43</v>
      </c>
      <c r="L17" s="2" t="s">
        <v>44</v>
      </c>
      <c r="O17" s="9"/>
    </row>
    <row r="18" spans="1:15" x14ac:dyDescent="0.2">
      <c r="A18" s="2"/>
      <c r="B18" s="2" t="s">
        <v>22</v>
      </c>
      <c r="C18" s="16">
        <f>C16-C17</f>
        <v>24578.589659939582</v>
      </c>
      <c r="D18" s="16">
        <f>D16-D17</f>
        <v>24949.2220923848</v>
      </c>
      <c r="E18" s="16">
        <f>E16-E17</f>
        <v>25205.861253129326</v>
      </c>
      <c r="F18" s="16">
        <f>F16-F17</f>
        <v>25576.493685574544</v>
      </c>
      <c r="G18" s="16">
        <f>G16-G17</f>
        <v>25833.033363312934</v>
      </c>
      <c r="I18" s="9"/>
      <c r="K18" s="2"/>
      <c r="L18" s="2"/>
      <c r="O18" s="9"/>
    </row>
    <row r="19" spans="1:15" x14ac:dyDescent="0.2">
      <c r="A19" s="2"/>
      <c r="B19" s="2" t="s">
        <v>27</v>
      </c>
      <c r="C19" s="16">
        <f>C16*$D$5</f>
        <v>2860.9998545961421</v>
      </c>
      <c r="D19" s="16">
        <f>D16*$D$5</f>
        <v>2904.1422541400298</v>
      </c>
      <c r="E19" s="16">
        <f>E16*$D$5</f>
        <v>2934.015595602355</v>
      </c>
      <c r="F19" s="16">
        <f>F16*$D$5</f>
        <v>2977.1579951462431</v>
      </c>
      <c r="G19" s="16">
        <f>G16*$D$5</f>
        <v>3007.0197565761091</v>
      </c>
      <c r="I19" s="9" t="s">
        <v>45</v>
      </c>
      <c r="K19" s="14" t="s">
        <v>46</v>
      </c>
      <c r="L19" s="14" t="s">
        <v>47</v>
      </c>
      <c r="O19" s="9"/>
    </row>
    <row r="20" spans="1:15" x14ac:dyDescent="0.2">
      <c r="A20" s="2" t="s">
        <v>28</v>
      </c>
      <c r="B20" s="2"/>
      <c r="C20" s="16"/>
      <c r="D20" s="16"/>
      <c r="E20" s="16"/>
      <c r="F20" s="16"/>
      <c r="G20" s="11"/>
      <c r="I20" s="9" t="s">
        <v>48</v>
      </c>
      <c r="K20" s="14" t="s">
        <v>49</v>
      </c>
      <c r="L20" s="17" t="s">
        <v>50</v>
      </c>
      <c r="O20" s="12"/>
    </row>
    <row r="21" spans="1:15" x14ac:dyDescent="0.2">
      <c r="A21" s="4">
        <v>25</v>
      </c>
      <c r="B21" s="5" t="s">
        <v>10</v>
      </c>
      <c r="C21" s="6">
        <v>26428.292504212863</v>
      </c>
      <c r="D21" s="6">
        <v>26808.219708879114</v>
      </c>
      <c r="E21" s="6">
        <v>27071.21643183185</v>
      </c>
      <c r="F21" s="6">
        <v>27451.342373324245</v>
      </c>
      <c r="G21" s="6">
        <v>27714.32854634746</v>
      </c>
      <c r="I21" s="9" t="s">
        <v>51</v>
      </c>
      <c r="L21" s="17" t="s">
        <v>52</v>
      </c>
      <c r="O21" s="12"/>
    </row>
    <row r="22" spans="1:15" x14ac:dyDescent="0.2">
      <c r="A22" s="2"/>
      <c r="B22" s="2" t="s">
        <v>16</v>
      </c>
      <c r="C22" s="16">
        <f>C21*$D$4</f>
        <v>1453.5560877317075</v>
      </c>
      <c r="D22" s="16">
        <f t="shared" ref="D22:G22" si="2">D21*$D$4</f>
        <v>1474.4520839883512</v>
      </c>
      <c r="E22" s="16">
        <f t="shared" si="2"/>
        <v>1488.9169037507518</v>
      </c>
      <c r="F22" s="16">
        <f t="shared" si="2"/>
        <v>1509.8238305328334</v>
      </c>
      <c r="G22" s="16">
        <f t="shared" si="2"/>
        <v>1524.2880700491103</v>
      </c>
      <c r="I22" s="12" t="s">
        <v>53</v>
      </c>
      <c r="L22" s="17" t="s">
        <v>54</v>
      </c>
      <c r="O22" s="12"/>
    </row>
    <row r="23" spans="1:15" x14ac:dyDescent="0.2">
      <c r="A23" s="2"/>
      <c r="B23" s="2" t="s">
        <v>22</v>
      </c>
      <c r="C23" s="16">
        <f>C21-C22</f>
        <v>24974.736416481155</v>
      </c>
      <c r="D23" s="16">
        <f>D21-D22</f>
        <v>25333.767624890763</v>
      </c>
      <c r="E23" s="16">
        <f>E21-E22</f>
        <v>25582.299528081097</v>
      </c>
      <c r="F23" s="16">
        <f>F21-F22</f>
        <v>25941.518542791411</v>
      </c>
      <c r="G23" s="16">
        <f>G21-G22</f>
        <v>26190.040476298349</v>
      </c>
      <c r="I23" s="12"/>
      <c r="L23" s="17"/>
      <c r="O23" s="8"/>
    </row>
    <row r="24" spans="1:15" x14ac:dyDescent="0.2">
      <c r="A24" s="2"/>
      <c r="B24" s="2" t="s">
        <v>27</v>
      </c>
      <c r="C24" s="16">
        <f>C21*$D$5</f>
        <v>2907.112175463415</v>
      </c>
      <c r="D24" s="16">
        <f>D21*$D$5</f>
        <v>2948.9041679767024</v>
      </c>
      <c r="E24" s="16">
        <f>E21*$D$5</f>
        <v>2977.8338075015035</v>
      </c>
      <c r="F24" s="16">
        <f>F21*$D$5</f>
        <v>3019.6476610656669</v>
      </c>
      <c r="G24" s="16">
        <f>G21*$D$5</f>
        <v>3048.5761400982205</v>
      </c>
      <c r="I24" s="12" t="s">
        <v>55</v>
      </c>
      <c r="L24" s="13" t="s">
        <v>56</v>
      </c>
      <c r="O24" s="8"/>
    </row>
    <row r="25" spans="1:15" x14ac:dyDescent="0.2">
      <c r="A25" s="2" t="s">
        <v>28</v>
      </c>
      <c r="B25" s="2"/>
      <c r="C25" s="16"/>
      <c r="D25" s="16"/>
      <c r="E25" s="16"/>
      <c r="F25" s="11"/>
      <c r="G25" s="16"/>
      <c r="I25" s="12" t="s">
        <v>57</v>
      </c>
      <c r="L25" s="17" t="s">
        <v>58</v>
      </c>
      <c r="O25" s="8"/>
    </row>
    <row r="26" spans="1:15" x14ac:dyDescent="0.2">
      <c r="A26" s="4">
        <v>26</v>
      </c>
      <c r="B26" s="5" t="s">
        <v>10</v>
      </c>
      <c r="C26" s="6">
        <v>26857.137232186127</v>
      </c>
      <c r="D26" s="6">
        <v>27224.10168061962</v>
      </c>
      <c r="E26" s="6">
        <v>27478.023076048874</v>
      </c>
      <c r="F26" s="6">
        <v>27844.908112975565</v>
      </c>
      <c r="G26" s="6">
        <v>28098.838655437576</v>
      </c>
      <c r="L26" s="17" t="s">
        <v>59</v>
      </c>
      <c r="O26" s="8"/>
    </row>
    <row r="27" spans="1:15" x14ac:dyDescent="0.2">
      <c r="A27" s="2"/>
      <c r="B27" s="2" t="s">
        <v>16</v>
      </c>
      <c r="C27" s="16">
        <f>C26*$D$4</f>
        <v>1477.1425477702371</v>
      </c>
      <c r="D27" s="16">
        <f t="shared" ref="D27:G27" si="3">D26*$D$4</f>
        <v>1497.3255924340792</v>
      </c>
      <c r="E27" s="16">
        <f t="shared" si="3"/>
        <v>1511.291269182688</v>
      </c>
      <c r="F27" s="16">
        <f t="shared" si="3"/>
        <v>1531.4699462136562</v>
      </c>
      <c r="G27" s="16">
        <f t="shared" si="3"/>
        <v>1545.4361260490666</v>
      </c>
      <c r="L27" s="17" t="s">
        <v>60</v>
      </c>
      <c r="O27" s="8"/>
    </row>
    <row r="28" spans="1:15" x14ac:dyDescent="0.2">
      <c r="A28" s="2"/>
      <c r="B28" s="2" t="s">
        <v>22</v>
      </c>
      <c r="C28" s="16">
        <f>C26-C27</f>
        <v>25379.994684415891</v>
      </c>
      <c r="D28" s="16">
        <f>D26-D27</f>
        <v>25726.776088185543</v>
      </c>
      <c r="E28" s="16">
        <f>E26-E27</f>
        <v>25966.731806866184</v>
      </c>
      <c r="F28" s="16">
        <f>F26-F27</f>
        <v>26313.438166761909</v>
      </c>
      <c r="G28" s="16">
        <f>G26-G27</f>
        <v>26553.40252938851</v>
      </c>
      <c r="L28" s="17" t="s">
        <v>61</v>
      </c>
    </row>
    <row r="29" spans="1:15" x14ac:dyDescent="0.2">
      <c r="A29" s="2"/>
      <c r="B29" s="2" t="s">
        <v>27</v>
      </c>
      <c r="C29" s="16">
        <f>C26*$D$5</f>
        <v>2954.2850955404742</v>
      </c>
      <c r="D29" s="16">
        <f>D26*$D$5</f>
        <v>2994.6511848681585</v>
      </c>
      <c r="E29" s="16">
        <f>E26*$D$5</f>
        <v>3022.582538365376</v>
      </c>
      <c r="F29" s="16">
        <f>F26*$D$5</f>
        <v>3062.9398924273123</v>
      </c>
      <c r="G29" s="16">
        <f>G26*$D$5</f>
        <v>3090.8722520981332</v>
      </c>
      <c r="L29" s="17" t="s">
        <v>62</v>
      </c>
      <c r="O29" s="2"/>
    </row>
    <row r="30" spans="1:15" x14ac:dyDescent="0.2">
      <c r="A30" s="2" t="s">
        <v>28</v>
      </c>
      <c r="B30" s="2"/>
      <c r="C30" s="16"/>
      <c r="D30" s="16"/>
      <c r="E30" s="11"/>
      <c r="F30" s="16"/>
      <c r="G30" s="16"/>
      <c r="L30" s="14" t="s">
        <v>63</v>
      </c>
    </row>
    <row r="31" spans="1:15" x14ac:dyDescent="0.2">
      <c r="A31" s="4">
        <v>28</v>
      </c>
      <c r="B31" s="5" t="s">
        <v>10</v>
      </c>
      <c r="C31" s="6">
        <v>27744.15063455499</v>
      </c>
      <c r="D31" s="6">
        <v>28081.97932346279</v>
      </c>
      <c r="E31" s="6">
        <v>28315.840286889827</v>
      </c>
      <c r="F31" s="6">
        <v>28653.668975797624</v>
      </c>
      <c r="G31" s="6">
        <v>28887.441380685061</v>
      </c>
      <c r="L31" s="14" t="s">
        <v>64</v>
      </c>
    </row>
    <row r="32" spans="1:15" x14ac:dyDescent="0.2">
      <c r="A32" s="2"/>
      <c r="B32" s="2" t="s">
        <v>16</v>
      </c>
      <c r="C32" s="16">
        <f>C31*$D$4</f>
        <v>1525.9282849005244</v>
      </c>
      <c r="D32" s="16">
        <f t="shared" ref="D32:G32" si="4">D31*$D$4</f>
        <v>1544.5088627904536</v>
      </c>
      <c r="E32" s="16">
        <f t="shared" si="4"/>
        <v>1557.3712157789405</v>
      </c>
      <c r="F32" s="16">
        <f t="shared" si="4"/>
        <v>1575.9517936688694</v>
      </c>
      <c r="G32" s="16">
        <f t="shared" si="4"/>
        <v>1588.8092759376784</v>
      </c>
      <c r="L32" s="2" t="s">
        <v>65</v>
      </c>
      <c r="O32" s="2"/>
    </row>
    <row r="33" spans="1:15" x14ac:dyDescent="0.2">
      <c r="A33" s="2"/>
      <c r="B33" s="2" t="s">
        <v>22</v>
      </c>
      <c r="C33" s="16">
        <f>C31-C32</f>
        <v>26218.222349654465</v>
      </c>
      <c r="D33" s="16">
        <f>D31-D32</f>
        <v>26537.470460672335</v>
      </c>
      <c r="E33" s="16">
        <f>E31-E32</f>
        <v>26758.469071110885</v>
      </c>
      <c r="F33" s="16">
        <f>F31-F32</f>
        <v>27077.717182128756</v>
      </c>
      <c r="G33" s="16">
        <f>G31-G32</f>
        <v>27298.632104747383</v>
      </c>
      <c r="L33" s="14" t="s">
        <v>66</v>
      </c>
      <c r="O33" s="2"/>
    </row>
    <row r="34" spans="1:15" x14ac:dyDescent="0.2">
      <c r="A34" s="2"/>
      <c r="B34" s="2" t="s">
        <v>27</v>
      </c>
      <c r="C34" s="16">
        <f>C31*$D$5</f>
        <v>3051.8565698010489</v>
      </c>
      <c r="D34" s="16">
        <f>D31*$D$5</f>
        <v>3089.0177255809072</v>
      </c>
      <c r="E34" s="16">
        <f>E31*$D$5</f>
        <v>3114.742431557881</v>
      </c>
      <c r="F34" s="16">
        <f>F31*$D$5</f>
        <v>3151.9035873377388</v>
      </c>
      <c r="G34" s="16">
        <f>G31*$D$5</f>
        <v>3177.6185518753568</v>
      </c>
    </row>
    <row r="35" spans="1:15" x14ac:dyDescent="0.2">
      <c r="A35" s="4">
        <v>29</v>
      </c>
      <c r="B35" s="5" t="s">
        <v>10</v>
      </c>
      <c r="C35" s="6">
        <v>28202.618194021714</v>
      </c>
      <c r="D35" s="6">
        <v>28524.462066533193</v>
      </c>
      <c r="E35" s="6">
        <v>28747.220003058897</v>
      </c>
      <c r="F35" s="6">
        <v>29068.975317030792</v>
      </c>
      <c r="G35" s="6">
        <v>29291.821812096099</v>
      </c>
    </row>
    <row r="36" spans="1:15" x14ac:dyDescent="0.2">
      <c r="A36" s="2"/>
      <c r="B36" s="2" t="s">
        <v>16</v>
      </c>
      <c r="C36" s="16">
        <f>C35*$D$4</f>
        <v>1551.1440006711944</v>
      </c>
      <c r="D36" s="16">
        <f t="shared" ref="D36:G36" si="5">D35*$D$4</f>
        <v>1568.8454136593257</v>
      </c>
      <c r="E36" s="16">
        <f t="shared" si="5"/>
        <v>1581.0971001682394</v>
      </c>
      <c r="F36" s="16">
        <f t="shared" si="5"/>
        <v>1598.7936424366935</v>
      </c>
      <c r="G36" s="16">
        <f t="shared" si="5"/>
        <v>1611.0501996652854</v>
      </c>
    </row>
    <row r="37" spans="1:15" x14ac:dyDescent="0.2">
      <c r="A37" s="2"/>
      <c r="B37" s="2" t="s">
        <v>22</v>
      </c>
      <c r="C37" s="16">
        <f>C35-C36</f>
        <v>26651.474193350521</v>
      </c>
      <c r="D37" s="16">
        <f>D35-D36</f>
        <v>26955.616652873869</v>
      </c>
      <c r="E37" s="16">
        <f>E35-E36</f>
        <v>27166.122902890656</v>
      </c>
      <c r="F37" s="16">
        <f>F35-F36</f>
        <v>27470.1816745941</v>
      </c>
      <c r="G37" s="16">
        <f>G35-G36</f>
        <v>27680.771612430814</v>
      </c>
    </row>
    <row r="38" spans="1:15" x14ac:dyDescent="0.2">
      <c r="A38" s="2"/>
      <c r="B38" s="2" t="s">
        <v>27</v>
      </c>
      <c r="C38" s="16">
        <f>C35*$D$5</f>
        <v>3102.2880013423887</v>
      </c>
      <c r="D38" s="16">
        <f>D35*$D$5</f>
        <v>3137.6908273186514</v>
      </c>
      <c r="E38" s="16">
        <f>E35*$D$5</f>
        <v>3162.1942003364788</v>
      </c>
      <c r="F38" s="16">
        <f>F35*$D$5</f>
        <v>3197.587284873387</v>
      </c>
      <c r="G38" s="16">
        <f>G35*$D$5</f>
        <v>3222.1003993305708</v>
      </c>
    </row>
    <row r="39" spans="1:15" x14ac:dyDescent="0.2">
      <c r="A39" s="4">
        <v>30</v>
      </c>
      <c r="B39" s="5" t="s">
        <v>10</v>
      </c>
      <c r="C39" s="6">
        <v>28671.021339306135</v>
      </c>
      <c r="D39" s="6">
        <v>28975.723174840638</v>
      </c>
      <c r="E39" s="6">
        <v>29186.780314322779</v>
      </c>
      <c r="F39" s="6">
        <v>29491.477039605797</v>
      </c>
      <c r="G39" s="6">
        <v>29702.445620548348</v>
      </c>
    </row>
    <row r="40" spans="1:15" x14ac:dyDescent="0.2">
      <c r="A40" s="2"/>
      <c r="B40" s="2" t="s">
        <v>16</v>
      </c>
      <c r="C40" s="16">
        <f>C39*$D$4</f>
        <v>1576.9061736618373</v>
      </c>
      <c r="D40" s="16">
        <f t="shared" ref="D40:G40" si="6">D39*$D$4</f>
        <v>1593.664774616235</v>
      </c>
      <c r="E40" s="16">
        <f t="shared" si="6"/>
        <v>1605.2729172877528</v>
      </c>
      <c r="F40" s="16">
        <f t="shared" si="6"/>
        <v>1622.0312371783189</v>
      </c>
      <c r="G40" s="16">
        <f t="shared" si="6"/>
        <v>1633.6345091301591</v>
      </c>
    </row>
    <row r="41" spans="1:15" x14ac:dyDescent="0.2">
      <c r="A41" s="2"/>
      <c r="B41" s="2" t="s">
        <v>22</v>
      </c>
      <c r="C41" s="16">
        <f>C39-C40</f>
        <v>27094.115165644296</v>
      </c>
      <c r="D41" s="16">
        <f>D39-D40</f>
        <v>27382.058400224403</v>
      </c>
      <c r="E41" s="16">
        <f>E39-E40</f>
        <v>27581.507397035028</v>
      </c>
      <c r="F41" s="16">
        <f>F39-F40</f>
        <v>27869.445802427479</v>
      </c>
      <c r="G41" s="16">
        <f>G39-G40</f>
        <v>28068.811111418188</v>
      </c>
      <c r="O41" s="2"/>
    </row>
    <row r="42" spans="1:15" x14ac:dyDescent="0.2">
      <c r="A42" s="2"/>
      <c r="B42" s="2" t="s">
        <v>27</v>
      </c>
      <c r="C42" s="16">
        <f>C39*$D$5</f>
        <v>3153.8123473236747</v>
      </c>
      <c r="D42" s="16">
        <f>D39*$D$5</f>
        <v>3187.3295492324701</v>
      </c>
      <c r="E42" s="16">
        <f>E39*$D$5</f>
        <v>3210.5458345755055</v>
      </c>
      <c r="F42" s="16">
        <f>F39*$D$5</f>
        <v>3244.0624743566377</v>
      </c>
      <c r="G42" s="16">
        <f>G39*$D$5</f>
        <v>3267.2690182603183</v>
      </c>
    </row>
    <row r="43" spans="1:15" x14ac:dyDescent="0.2">
      <c r="A43" s="2" t="s">
        <v>28</v>
      </c>
      <c r="B43" s="2"/>
      <c r="C43" s="11"/>
      <c r="D43" s="16"/>
      <c r="E43" s="16"/>
      <c r="F43" s="16"/>
      <c r="G43" s="16"/>
      <c r="O43" s="17"/>
    </row>
    <row r="44" spans="1:15" x14ac:dyDescent="0.2">
      <c r="A44" s="4">
        <v>31</v>
      </c>
      <c r="B44" s="5" t="s">
        <v>10</v>
      </c>
      <c r="C44" s="6">
        <v>29150.039590209635</v>
      </c>
      <c r="D44" s="6">
        <v>29436.714652685729</v>
      </c>
      <c r="E44" s="6">
        <v>29635.107921006242</v>
      </c>
      <c r="F44" s="6">
        <v>29921.782983482331</v>
      </c>
      <c r="G44" s="6">
        <v>30120.176251802841</v>
      </c>
      <c r="O44" s="17"/>
    </row>
    <row r="45" spans="1:15" x14ac:dyDescent="0.2">
      <c r="A45" s="2"/>
      <c r="B45" s="2" t="s">
        <v>16</v>
      </c>
      <c r="C45" s="16">
        <f>C44*$D$4</f>
        <v>1603.25217746153</v>
      </c>
      <c r="D45" s="16">
        <f t="shared" ref="D45:G45" si="7">D44*$D$4</f>
        <v>1619.0193058977152</v>
      </c>
      <c r="E45" s="16">
        <f t="shared" si="7"/>
        <v>1629.9309356553433</v>
      </c>
      <c r="F45" s="16">
        <f t="shared" si="7"/>
        <v>1645.6980640915283</v>
      </c>
      <c r="G45" s="16">
        <f t="shared" si="7"/>
        <v>1656.6096938491562</v>
      </c>
      <c r="O45" s="17"/>
    </row>
    <row r="46" spans="1:15" x14ac:dyDescent="0.2">
      <c r="A46" s="2"/>
      <c r="B46" s="2" t="s">
        <v>22</v>
      </c>
      <c r="C46" s="16">
        <f>C44-C45</f>
        <v>27546.787412748105</v>
      </c>
      <c r="D46" s="16">
        <f>D44-D45</f>
        <v>27817.695346788012</v>
      </c>
      <c r="E46" s="16">
        <f>E44-E45</f>
        <v>28005.176985350899</v>
      </c>
      <c r="F46" s="16">
        <f>F44-F45</f>
        <v>28276.084919390803</v>
      </c>
      <c r="G46" s="16">
        <f>G44-G45</f>
        <v>28463.566557953684</v>
      </c>
      <c r="O46" s="13"/>
    </row>
    <row r="47" spans="1:15" x14ac:dyDescent="0.2">
      <c r="A47" s="2"/>
      <c r="B47" s="2" t="s">
        <v>27</v>
      </c>
      <c r="C47" s="16">
        <f>C44*$D$5</f>
        <v>3206.50435492306</v>
      </c>
      <c r="D47" s="16">
        <f>D44*$D$5</f>
        <v>3238.0386117954304</v>
      </c>
      <c r="E47" s="16">
        <f>E44*$D$5</f>
        <v>3259.8618713106866</v>
      </c>
      <c r="F47" s="16">
        <f>F44*$D$5</f>
        <v>3291.3961281830566</v>
      </c>
      <c r="G47" s="16">
        <f>G44*$D$5</f>
        <v>3313.2193876983124</v>
      </c>
      <c r="O47" s="17"/>
    </row>
    <row r="48" spans="1:15" x14ac:dyDescent="0.2">
      <c r="A48" s="2"/>
      <c r="B48" s="1"/>
      <c r="C48" s="2"/>
      <c r="D48" s="2"/>
      <c r="E48" s="2"/>
      <c r="F48" s="2"/>
      <c r="G48" s="2"/>
      <c r="O48" s="17"/>
    </row>
    <row r="49" spans="1:15" x14ac:dyDescent="0.2">
      <c r="A49" s="2"/>
      <c r="B49" s="1" t="s">
        <v>67</v>
      </c>
      <c r="C49" s="2"/>
      <c r="D49" s="2"/>
      <c r="E49" s="2"/>
      <c r="F49" s="2"/>
      <c r="G49" s="2"/>
      <c r="O49" s="17"/>
    </row>
    <row r="50" spans="1:15" x14ac:dyDescent="0.2">
      <c r="A50" s="4">
        <v>39</v>
      </c>
      <c r="B50" s="5" t="s">
        <v>10</v>
      </c>
      <c r="C50" s="6">
        <v>33417.520635693938</v>
      </c>
      <c r="D50" s="6">
        <v>33515.543869204608</v>
      </c>
      <c r="E50" s="6">
        <v>33583.361069524464</v>
      </c>
      <c r="F50" s="6">
        <v>33681.391874225134</v>
      </c>
      <c r="G50" s="6">
        <v>33749.316274092038</v>
      </c>
      <c r="O50" s="17"/>
    </row>
    <row r="51" spans="1:15" x14ac:dyDescent="0.2">
      <c r="A51" s="2"/>
      <c r="B51" s="2" t="s">
        <v>16</v>
      </c>
      <c r="C51" s="16">
        <f>C50*$D$4</f>
        <v>1837.9636349631667</v>
      </c>
      <c r="D51" s="16">
        <f t="shared" ref="D51:G51" si="8">D50*$D$4</f>
        <v>1843.3549128062534</v>
      </c>
      <c r="E51" s="16">
        <f t="shared" si="8"/>
        <v>1847.0848588238455</v>
      </c>
      <c r="F51" s="16">
        <f t="shared" si="8"/>
        <v>1852.4765530823825</v>
      </c>
      <c r="G51" s="16">
        <f t="shared" si="8"/>
        <v>1856.2123950750622</v>
      </c>
      <c r="O51" s="17"/>
    </row>
    <row r="52" spans="1:15" x14ac:dyDescent="0.2">
      <c r="A52" s="2"/>
      <c r="B52" s="2" t="s">
        <v>22</v>
      </c>
      <c r="C52" s="16">
        <f>C50-C51</f>
        <v>31579.557000730772</v>
      </c>
      <c r="D52" s="16">
        <f>D50-D51</f>
        <v>31672.188956398353</v>
      </c>
      <c r="E52" s="16">
        <f>E50-E51</f>
        <v>31736.27621070062</v>
      </c>
      <c r="F52" s="16">
        <f>F50-F51</f>
        <v>31828.915321142751</v>
      </c>
      <c r="G52" s="16">
        <f>G50-G51</f>
        <v>31893.103879016977</v>
      </c>
    </row>
    <row r="53" spans="1:15" x14ac:dyDescent="0.2">
      <c r="A53" s="2"/>
      <c r="B53" s="2" t="s">
        <v>27</v>
      </c>
      <c r="C53" s="16">
        <f>C50*$D$5</f>
        <v>3675.9272699263333</v>
      </c>
      <c r="D53" s="16">
        <f>D50*$D$5</f>
        <v>3686.7098256125068</v>
      </c>
      <c r="E53" s="16">
        <f>E50*$D$5</f>
        <v>3694.169717647691</v>
      </c>
      <c r="F53" s="16">
        <f>F50*$D$5</f>
        <v>3704.9531061647649</v>
      </c>
      <c r="G53" s="16">
        <f>G50*$D$5</f>
        <v>3712.4247901501244</v>
      </c>
    </row>
    <row r="54" spans="1:15" x14ac:dyDescent="0.2">
      <c r="A54" s="2" t="s">
        <v>28</v>
      </c>
      <c r="E54" s="10"/>
      <c r="O54" s="2"/>
    </row>
  </sheetData>
  <dataValidations disablePrompts="1" count="1">
    <dataValidation type="list" showInputMessage="1" showErrorMessage="1" sqref="I3" xr:uid="{CEB0D62E-0D58-4DE2-A937-E272D0CC8881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2A61-AB6D-4560-A875-2D9BC43B51D4}">
  <dimension ref="A1:M54"/>
  <sheetViews>
    <sheetView workbookViewId="0">
      <selection activeCell="I11" sqref="I11:M35"/>
    </sheetView>
  </sheetViews>
  <sheetFormatPr defaultColWidth="8.7109375" defaultRowHeight="12.75" x14ac:dyDescent="0.2"/>
  <cols>
    <col min="1" max="1" width="8.7109375" style="14"/>
    <col min="2" max="2" width="25" style="14" customWidth="1"/>
    <col min="3" max="3" width="11.28515625" style="14" customWidth="1"/>
    <col min="4" max="7" width="10.85546875" style="14" customWidth="1"/>
    <col min="8" max="8" width="8.7109375" style="14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6384" width="8.7109375" style="14"/>
  </cols>
  <sheetData>
    <row r="1" spans="1:13" x14ac:dyDescent="0.2">
      <c r="A1" s="1" t="s">
        <v>82</v>
      </c>
    </row>
    <row r="2" spans="1:13" x14ac:dyDescent="0.2">
      <c r="A2" s="2" t="s">
        <v>83</v>
      </c>
    </row>
    <row r="4" spans="1:13" x14ac:dyDescent="0.2">
      <c r="A4" s="14" t="s">
        <v>1</v>
      </c>
      <c r="D4" s="15">
        <v>5.5E-2</v>
      </c>
    </row>
    <row r="5" spans="1:13" x14ac:dyDescent="0.2">
      <c r="A5" s="14" t="s">
        <v>2</v>
      </c>
      <c r="D5" s="15">
        <v>0.11</v>
      </c>
    </row>
    <row r="8" spans="1:13" x14ac:dyDescent="0.2">
      <c r="A8" s="3" t="s">
        <v>3</v>
      </c>
      <c r="B8" s="3"/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</row>
    <row r="9" spans="1:13" x14ac:dyDescent="0.2">
      <c r="A9" s="2"/>
      <c r="B9" s="2"/>
      <c r="C9" s="2"/>
      <c r="D9" s="2"/>
      <c r="E9" s="2"/>
      <c r="F9" s="2"/>
      <c r="G9" s="2"/>
    </row>
    <row r="10" spans="1:13" x14ac:dyDescent="0.2">
      <c r="A10" s="2"/>
      <c r="B10" s="1" t="s">
        <v>9</v>
      </c>
      <c r="C10" s="2"/>
      <c r="D10" s="2"/>
      <c r="E10" s="2"/>
      <c r="F10" s="2"/>
      <c r="G10" s="2"/>
    </row>
    <row r="11" spans="1:13" x14ac:dyDescent="0.2">
      <c r="A11" s="4">
        <v>19</v>
      </c>
      <c r="B11" s="5" t="s">
        <v>10</v>
      </c>
      <c r="C11" s="6">
        <f>+'Løntabel oktober 2017'!C10/160.33</f>
        <v>150.30227089998365</v>
      </c>
      <c r="D11" s="6">
        <f>+'Løntabel oktober 2017'!D10/160.33</f>
        <v>152.76365409578909</v>
      </c>
      <c r="E11" s="6">
        <f>+'Løntabel oktober 2017'!E10/160.33</f>
        <v>154.46779441825939</v>
      </c>
      <c r="F11" s="6">
        <f>+'Løntabel oktober 2017'!F10/160.33</f>
        <v>156.92924787489451</v>
      </c>
      <c r="G11" s="6">
        <f>+'Løntabel oktober 2017'!G10/160.33</f>
        <v>158.63345983830138</v>
      </c>
      <c r="I11" s="7" t="s">
        <v>11</v>
      </c>
      <c r="J11" s="1" t="s">
        <v>12</v>
      </c>
      <c r="K11" s="1" t="s">
        <v>13</v>
      </c>
      <c r="L11" s="1" t="s">
        <v>14</v>
      </c>
      <c r="M11" s="1" t="s">
        <v>15</v>
      </c>
    </row>
    <row r="12" spans="1:13" x14ac:dyDescent="0.2">
      <c r="A12" s="2"/>
      <c r="B12" s="14" t="s">
        <v>16</v>
      </c>
      <c r="C12" s="16">
        <f>C11*$D$4</f>
        <v>8.2666248994991012</v>
      </c>
      <c r="D12" s="16">
        <f>D11*$D$4</f>
        <v>8.4020009752684004</v>
      </c>
      <c r="E12" s="16">
        <f>E11*$D$4</f>
        <v>8.495728693004267</v>
      </c>
      <c r="F12" s="16">
        <f>F11*$D$4</f>
        <v>8.6311086331191991</v>
      </c>
      <c r="G12" s="16">
        <f>G11*$D$4</f>
        <v>8.7248402911065757</v>
      </c>
      <c r="I12" s="2" t="s">
        <v>17</v>
      </c>
      <c r="J12" s="8" t="s">
        <v>18</v>
      </c>
      <c r="K12" s="14" t="s">
        <v>19</v>
      </c>
      <c r="L12" s="14" t="s">
        <v>20</v>
      </c>
      <c r="M12" s="2" t="s">
        <v>21</v>
      </c>
    </row>
    <row r="13" spans="1:13" x14ac:dyDescent="0.2">
      <c r="A13" s="2"/>
      <c r="B13" s="14" t="s">
        <v>22</v>
      </c>
      <c r="C13" s="16">
        <f>C11-C12</f>
        <v>142.03564600048455</v>
      </c>
      <c r="D13" s="16">
        <f>D11-D12</f>
        <v>144.36165312052069</v>
      </c>
      <c r="E13" s="16">
        <f>E11-E12</f>
        <v>145.97206572525511</v>
      </c>
      <c r="F13" s="16">
        <f>F11-F12</f>
        <v>148.29813924177532</v>
      </c>
      <c r="G13" s="16">
        <f>G11-G12</f>
        <v>149.9086195471948</v>
      </c>
      <c r="I13" s="2" t="s">
        <v>23</v>
      </c>
      <c r="J13" s="8" t="s">
        <v>24</v>
      </c>
      <c r="K13" s="2" t="s">
        <v>25</v>
      </c>
      <c r="L13" s="14" t="s">
        <v>26</v>
      </c>
    </row>
    <row r="14" spans="1:13" x14ac:dyDescent="0.2">
      <c r="A14" s="2"/>
      <c r="B14" s="14" t="s">
        <v>27</v>
      </c>
      <c r="C14" s="16">
        <f>C11*$D$5</f>
        <v>16.533249798998202</v>
      </c>
      <c r="D14" s="16">
        <f>D11*$D$5</f>
        <v>16.804001950536801</v>
      </c>
      <c r="E14" s="16">
        <f>E11*$D$5</f>
        <v>16.991457386008534</v>
      </c>
      <c r="F14" s="16">
        <f>F11*$D$5</f>
        <v>17.262217266238398</v>
      </c>
      <c r="G14" s="16">
        <f>G11*$D$5</f>
        <v>17.449680582213151</v>
      </c>
      <c r="I14" s="2"/>
      <c r="J14" s="8"/>
      <c r="K14" s="2"/>
    </row>
    <row r="15" spans="1:13" x14ac:dyDescent="0.2">
      <c r="A15" s="2"/>
      <c r="B15" s="1"/>
      <c r="C15" s="2"/>
      <c r="D15" s="2"/>
      <c r="E15" s="2"/>
      <c r="F15" s="2"/>
      <c r="G15" s="2"/>
      <c r="I15" s="9" t="s">
        <v>29</v>
      </c>
      <c r="J15" s="8" t="s">
        <v>30</v>
      </c>
      <c r="K15" s="14" t="s">
        <v>31</v>
      </c>
      <c r="L15" s="14" t="s">
        <v>32</v>
      </c>
    </row>
    <row r="16" spans="1:13" x14ac:dyDescent="0.2">
      <c r="A16" s="2"/>
      <c r="B16" s="1" t="s">
        <v>33</v>
      </c>
      <c r="C16" s="2"/>
      <c r="D16" s="2"/>
      <c r="E16" s="2"/>
      <c r="F16" s="2"/>
      <c r="G16" s="2"/>
      <c r="I16" s="9" t="s">
        <v>34</v>
      </c>
      <c r="J16" s="8" t="s">
        <v>35</v>
      </c>
      <c r="K16" s="14" t="s">
        <v>36</v>
      </c>
      <c r="L16" s="14" t="s">
        <v>37</v>
      </c>
    </row>
    <row r="17" spans="1:12" x14ac:dyDescent="0.2">
      <c r="A17" s="4">
        <v>24</v>
      </c>
      <c r="B17" s="5" t="s">
        <v>10</v>
      </c>
      <c r="C17" s="6">
        <f>+'Løntabel oktober 2017'!C16/160.33</f>
        <v>162.22222657791838</v>
      </c>
      <c r="D17" s="6">
        <f>+'Løntabel oktober 2017'!D16/160.33</f>
        <v>164.66845393535093</v>
      </c>
      <c r="E17" s="6">
        <f>+'Løntabel oktober 2017'!E16/160.33</f>
        <v>166.36230930537329</v>
      </c>
      <c r="F17" s="6">
        <f>+'Løntabel oktober 2017'!F16/160.33</f>
        <v>168.80853666280586</v>
      </c>
      <c r="G17" s="6">
        <f>+'Løntabel oktober 2017'!G16/160.33</f>
        <v>170.50173543068038</v>
      </c>
      <c r="I17" s="9" t="s">
        <v>38</v>
      </c>
      <c r="J17" s="8" t="s">
        <v>39</v>
      </c>
      <c r="K17" s="2" t="s">
        <v>40</v>
      </c>
      <c r="L17" s="14" t="s">
        <v>41</v>
      </c>
    </row>
    <row r="18" spans="1:12" x14ac:dyDescent="0.2">
      <c r="A18" s="2"/>
      <c r="B18" s="2" t="s">
        <v>16</v>
      </c>
      <c r="C18" s="16">
        <f>C17*$D$4</f>
        <v>8.9222224617855108</v>
      </c>
      <c r="D18" s="16">
        <f>D17*$D$4</f>
        <v>9.0567649664443017</v>
      </c>
      <c r="E18" s="16">
        <f>E17*$D$4</f>
        <v>9.1499270117955316</v>
      </c>
      <c r="F18" s="16">
        <f>F17*$D$4</f>
        <v>9.2844695164543225</v>
      </c>
      <c r="G18" s="16">
        <f>G17*$D$4</f>
        <v>9.3775954486874209</v>
      </c>
      <c r="I18" s="9" t="s">
        <v>42</v>
      </c>
      <c r="K18" s="2" t="s">
        <v>43</v>
      </c>
      <c r="L18" s="2" t="s">
        <v>44</v>
      </c>
    </row>
    <row r="19" spans="1:12" x14ac:dyDescent="0.2">
      <c r="A19" s="2"/>
      <c r="B19" s="2" t="s">
        <v>22</v>
      </c>
      <c r="C19" s="16">
        <f>C17-C18</f>
        <v>153.30000411613287</v>
      </c>
      <c r="D19" s="16">
        <f>D17-D18</f>
        <v>155.61168896890663</v>
      </c>
      <c r="E19" s="16">
        <f>E17-E18</f>
        <v>157.21238229357775</v>
      </c>
      <c r="F19" s="16">
        <f>F17-F18</f>
        <v>159.52406714635154</v>
      </c>
      <c r="G19" s="16">
        <f>G17-G18</f>
        <v>161.12413998199295</v>
      </c>
      <c r="I19" s="9"/>
      <c r="K19" s="2"/>
      <c r="L19" s="2"/>
    </row>
    <row r="20" spans="1:12" x14ac:dyDescent="0.2">
      <c r="A20" s="2"/>
      <c r="B20" s="2" t="s">
        <v>27</v>
      </c>
      <c r="C20" s="16">
        <f>C17*$D$5</f>
        <v>17.844444923571022</v>
      </c>
      <c r="D20" s="16">
        <f>D17*$D$5</f>
        <v>18.113529932888603</v>
      </c>
      <c r="E20" s="16">
        <f>E17*$D$5</f>
        <v>18.299854023591063</v>
      </c>
      <c r="F20" s="16">
        <f>F17*$D$5</f>
        <v>18.568939032908645</v>
      </c>
      <c r="G20" s="16">
        <f>G17*$D$5</f>
        <v>18.755190897374842</v>
      </c>
      <c r="I20" s="9" t="s">
        <v>45</v>
      </c>
      <c r="K20" s="14" t="s">
        <v>46</v>
      </c>
      <c r="L20" s="14" t="s">
        <v>47</v>
      </c>
    </row>
    <row r="21" spans="1:12" x14ac:dyDescent="0.2">
      <c r="A21" s="2"/>
      <c r="B21" s="2"/>
      <c r="C21" s="16"/>
      <c r="D21" s="16"/>
      <c r="E21" s="16"/>
      <c r="F21" s="16"/>
      <c r="G21" s="16"/>
      <c r="I21" s="9" t="s">
        <v>48</v>
      </c>
      <c r="K21" s="14" t="s">
        <v>49</v>
      </c>
      <c r="L21" s="17" t="s">
        <v>50</v>
      </c>
    </row>
    <row r="22" spans="1:12" x14ac:dyDescent="0.2">
      <c r="A22" s="4">
        <v>25</v>
      </c>
      <c r="B22" s="5" t="s">
        <v>10</v>
      </c>
      <c r="C22" s="6">
        <f>+'Løntabel oktober 2017'!C21/160.33</f>
        <v>164.83685214378383</v>
      </c>
      <c r="D22" s="6">
        <f>+'Løntabel oktober 2017'!D21/160.33</f>
        <v>167.20650975412656</v>
      </c>
      <c r="E22" s="6">
        <f>+'Løntabel oktober 2017'!E21/160.33</f>
        <v>168.84685605832874</v>
      </c>
      <c r="F22" s="6">
        <f>+'Løntabel oktober 2017'!F21/160.33</f>
        <v>171.21775321726591</v>
      </c>
      <c r="G22" s="6">
        <f>+'Løntabel oktober 2017'!G21/160.33</f>
        <v>172.85803372012387</v>
      </c>
      <c r="I22" s="9" t="s">
        <v>51</v>
      </c>
      <c r="L22" s="17" t="s">
        <v>52</v>
      </c>
    </row>
    <row r="23" spans="1:12" x14ac:dyDescent="0.2">
      <c r="A23" s="2"/>
      <c r="B23" s="2" t="s">
        <v>16</v>
      </c>
      <c r="C23" s="16">
        <f>C22*$D$4</f>
        <v>9.0660268679081106</v>
      </c>
      <c r="D23" s="16">
        <f>D22*$D$4</f>
        <v>9.1963580364769602</v>
      </c>
      <c r="E23" s="16">
        <f>E22*$D$4</f>
        <v>9.2865770832080816</v>
      </c>
      <c r="F23" s="16">
        <f>F22*$D$4</f>
        <v>9.4169764269496259</v>
      </c>
      <c r="G23" s="16">
        <f>G22*$D$4</f>
        <v>9.5071918546068126</v>
      </c>
      <c r="I23" s="12" t="s">
        <v>53</v>
      </c>
      <c r="L23" s="17" t="s">
        <v>54</v>
      </c>
    </row>
    <row r="24" spans="1:12" x14ac:dyDescent="0.2">
      <c r="A24" s="2"/>
      <c r="B24" s="2" t="s">
        <v>22</v>
      </c>
      <c r="C24" s="16">
        <f>C22-C23</f>
        <v>155.77082527587572</v>
      </c>
      <c r="D24" s="16">
        <f>D22-D23</f>
        <v>158.01015171764959</v>
      </c>
      <c r="E24" s="16">
        <f>E22-E23</f>
        <v>159.56027897512067</v>
      </c>
      <c r="F24" s="16">
        <f>F22-F23</f>
        <v>161.80077679031629</v>
      </c>
      <c r="G24" s="16">
        <f>G22-G23</f>
        <v>163.35084186551705</v>
      </c>
      <c r="I24" s="12"/>
      <c r="L24" s="17"/>
    </row>
    <row r="25" spans="1:12" x14ac:dyDescent="0.2">
      <c r="A25" s="2"/>
      <c r="B25" s="2" t="s">
        <v>27</v>
      </c>
      <c r="C25" s="16">
        <f>C22*$D$5</f>
        <v>18.132053735816221</v>
      </c>
      <c r="D25" s="16">
        <f>D22*$D$5</f>
        <v>18.39271607295392</v>
      </c>
      <c r="E25" s="16">
        <f>E22*$D$5</f>
        <v>18.573154166416163</v>
      </c>
      <c r="F25" s="16">
        <f>F22*$D$5</f>
        <v>18.833952853899252</v>
      </c>
      <c r="G25" s="16">
        <f>G22*$D$5</f>
        <v>19.014383709213625</v>
      </c>
      <c r="I25" s="12" t="s">
        <v>55</v>
      </c>
      <c r="L25" s="13" t="s">
        <v>56</v>
      </c>
    </row>
    <row r="26" spans="1:12" x14ac:dyDescent="0.2">
      <c r="A26" s="2"/>
      <c r="B26" s="2"/>
      <c r="C26" s="16"/>
      <c r="D26" s="16"/>
      <c r="E26" s="16"/>
      <c r="F26" s="16"/>
      <c r="G26" s="16"/>
      <c r="I26" s="12" t="s">
        <v>57</v>
      </c>
      <c r="L26" s="17" t="s">
        <v>58</v>
      </c>
    </row>
    <row r="27" spans="1:12" x14ac:dyDescent="0.2">
      <c r="A27" s="4">
        <v>26</v>
      </c>
      <c r="B27" s="5" t="s">
        <v>10</v>
      </c>
      <c r="C27" s="6">
        <f>+'Løntabel oktober 2017'!C26/160.33</f>
        <v>167.51161499523562</v>
      </c>
      <c r="D27" s="6">
        <f>+'Løntabel oktober 2017'!D26/160.33</f>
        <v>169.80042213322284</v>
      </c>
      <c r="E27" s="6">
        <f>+'Løntabel oktober 2017'!E26/160.33</f>
        <v>171.38416438625879</v>
      </c>
      <c r="F27" s="6">
        <f>+'Løntabel oktober 2017'!F26/160.33</f>
        <v>173.6724762238855</v>
      </c>
      <c r="G27" s="6">
        <f>+'Løntabel oktober 2017'!G26/160.33</f>
        <v>175.25627552820791</v>
      </c>
      <c r="L27" s="17" t="s">
        <v>59</v>
      </c>
    </row>
    <row r="28" spans="1:12" x14ac:dyDescent="0.2">
      <c r="A28" s="2"/>
      <c r="B28" s="2" t="s">
        <v>16</v>
      </c>
      <c r="C28" s="16">
        <f>C27*$D$4</f>
        <v>9.2131388247379586</v>
      </c>
      <c r="D28" s="16">
        <f>D27*$D$4</f>
        <v>9.3390232173272558</v>
      </c>
      <c r="E28" s="16">
        <f>E27*$D$4</f>
        <v>9.4261290412442342</v>
      </c>
      <c r="F28" s="16">
        <f>F27*$D$4</f>
        <v>9.5519861923137022</v>
      </c>
      <c r="G28" s="16">
        <f>G27*$D$4</f>
        <v>9.6390951540514358</v>
      </c>
      <c r="L28" s="17" t="s">
        <v>60</v>
      </c>
    </row>
    <row r="29" spans="1:12" x14ac:dyDescent="0.2">
      <c r="A29" s="2"/>
      <c r="B29" s="2" t="s">
        <v>22</v>
      </c>
      <c r="C29" s="16">
        <f>C27-C28</f>
        <v>158.29847617049765</v>
      </c>
      <c r="D29" s="16">
        <f>D27-D28</f>
        <v>160.46139891589559</v>
      </c>
      <c r="E29" s="16">
        <f>E27-E28</f>
        <v>161.95803534501457</v>
      </c>
      <c r="F29" s="16">
        <f>F27-F28</f>
        <v>164.12049003157179</v>
      </c>
      <c r="G29" s="16">
        <f>G27-G28</f>
        <v>165.61718037415648</v>
      </c>
      <c r="L29" s="17" t="s">
        <v>61</v>
      </c>
    </row>
    <row r="30" spans="1:12" x14ac:dyDescent="0.2">
      <c r="A30" s="2"/>
      <c r="B30" s="2" t="s">
        <v>27</v>
      </c>
      <c r="C30" s="16">
        <f>C27*$D$5</f>
        <v>18.426277649475917</v>
      </c>
      <c r="D30" s="16">
        <f>D27*$D$5</f>
        <v>18.678046434654512</v>
      </c>
      <c r="E30" s="16">
        <f>E27*$D$5</f>
        <v>18.852258082488468</v>
      </c>
      <c r="F30" s="16">
        <f>F27*$D$5</f>
        <v>19.103972384627404</v>
      </c>
      <c r="G30" s="16">
        <f>G27*$D$5</f>
        <v>19.278190308102872</v>
      </c>
      <c r="L30" s="17" t="s">
        <v>62</v>
      </c>
    </row>
    <row r="31" spans="1:12" x14ac:dyDescent="0.2">
      <c r="A31" s="2"/>
      <c r="B31" s="2"/>
      <c r="C31" s="16"/>
      <c r="D31" s="16"/>
      <c r="E31" s="16"/>
      <c r="F31" s="16"/>
      <c r="G31" s="16"/>
      <c r="L31" s="14" t="s">
        <v>63</v>
      </c>
    </row>
    <row r="32" spans="1:12" x14ac:dyDescent="0.2">
      <c r="A32" s="4">
        <v>28</v>
      </c>
      <c r="B32" s="5" t="s">
        <v>10</v>
      </c>
      <c r="C32" s="6">
        <f>+'Løntabel oktober 2017'!C31/160.33</f>
        <v>173.04403813731048</v>
      </c>
      <c r="D32" s="6">
        <f>+'Løntabel oktober 2017'!D31/160.33</f>
        <v>175.15112158337672</v>
      </c>
      <c r="E32" s="6">
        <f>+'Løntabel oktober 2017'!E31/160.33</f>
        <v>176.60974419565787</v>
      </c>
      <c r="F32" s="6">
        <f>+'Løntabel oktober 2017'!F31/160.33</f>
        <v>178.71682764172408</v>
      </c>
      <c r="G32" s="6">
        <f>+'Løntabel oktober 2017'!G31/160.33</f>
        <v>180.174897902358</v>
      </c>
      <c r="L32" s="14" t="s">
        <v>64</v>
      </c>
    </row>
    <row r="33" spans="1:12" x14ac:dyDescent="0.2">
      <c r="A33" s="2"/>
      <c r="B33" s="2" t="s">
        <v>16</v>
      </c>
      <c r="C33" s="16">
        <f>C32*$D$4</f>
        <v>9.5174220975520765</v>
      </c>
      <c r="D33" s="16">
        <f>D32*$D$4</f>
        <v>9.6333116870857189</v>
      </c>
      <c r="E33" s="16">
        <f>E32*$D$4</f>
        <v>9.7135359307611822</v>
      </c>
      <c r="F33" s="16">
        <f>F32*$D$4</f>
        <v>9.8294255202948246</v>
      </c>
      <c r="G33" s="16">
        <f>G32*$D$4</f>
        <v>9.9096193846296892</v>
      </c>
      <c r="L33" s="2" t="s">
        <v>65</v>
      </c>
    </row>
    <row r="34" spans="1:12" x14ac:dyDescent="0.2">
      <c r="A34" s="2"/>
      <c r="B34" s="2" t="s">
        <v>22</v>
      </c>
      <c r="C34" s="16">
        <f>C32-C33</f>
        <v>163.52661603975841</v>
      </c>
      <c r="D34" s="16">
        <f>D32-D33</f>
        <v>165.517809896291</v>
      </c>
      <c r="E34" s="16">
        <f>E32-E33</f>
        <v>166.8962082648967</v>
      </c>
      <c r="F34" s="16">
        <f>F32-F33</f>
        <v>168.88740212142926</v>
      </c>
      <c r="G34" s="16">
        <f>G32-G33</f>
        <v>170.26527851772832</v>
      </c>
      <c r="L34" s="14" t="s">
        <v>66</v>
      </c>
    </row>
    <row r="35" spans="1:12" x14ac:dyDescent="0.2">
      <c r="A35" s="2"/>
      <c r="B35" s="2" t="s">
        <v>27</v>
      </c>
      <c r="C35" s="16">
        <f>C32*$D$5</f>
        <v>19.034844195104153</v>
      </c>
      <c r="D35" s="16">
        <f>D32*$D$5</f>
        <v>19.266623374171438</v>
      </c>
      <c r="E35" s="16">
        <f>E32*$D$5</f>
        <v>19.427071861522364</v>
      </c>
      <c r="F35" s="16">
        <f>F32*$D$5</f>
        <v>19.658851040589649</v>
      </c>
      <c r="G35" s="16">
        <f>G32*$D$5</f>
        <v>19.819238769259378</v>
      </c>
    </row>
    <row r="36" spans="1:12" x14ac:dyDescent="0.2">
      <c r="A36" s="4">
        <v>29</v>
      </c>
      <c r="B36" s="5" t="s">
        <v>10</v>
      </c>
      <c r="C36" s="6">
        <f>+'Løntabel oktober 2017'!C35/160.33</f>
        <v>175.90356261474278</v>
      </c>
      <c r="D36" s="6">
        <f>+'Løntabel oktober 2017'!D35/160.33</f>
        <v>177.91094658849369</v>
      </c>
      <c r="E36" s="6">
        <f>+'Løntabel oktober 2017'!E35/160.33</f>
        <v>179.30031811301001</v>
      </c>
      <c r="F36" s="6">
        <f>+'Løntabel oktober 2017'!F35/160.33</f>
        <v>181.30714973511377</v>
      </c>
      <c r="G36" s="6">
        <f>+'Løntabel oktober 2017'!G35/160.33</f>
        <v>182.69707361127735</v>
      </c>
    </row>
    <row r="37" spans="1:12" x14ac:dyDescent="0.2">
      <c r="A37" s="2"/>
      <c r="B37" s="2" t="s">
        <v>16</v>
      </c>
      <c r="C37" s="16">
        <f>C36*$D$4</f>
        <v>9.6746959438108533</v>
      </c>
      <c r="D37" s="16">
        <f>D36*$D$4</f>
        <v>9.7851020623671534</v>
      </c>
      <c r="E37" s="16">
        <f>E36*$D$4</f>
        <v>9.8615174962155496</v>
      </c>
      <c r="F37" s="16">
        <f>F36*$D$4</f>
        <v>9.9718932354312582</v>
      </c>
      <c r="G37" s="16">
        <f>G36*$D$4</f>
        <v>10.048339048620255</v>
      </c>
    </row>
    <row r="38" spans="1:12" x14ac:dyDescent="0.2">
      <c r="A38" s="2"/>
      <c r="B38" s="2" t="s">
        <v>22</v>
      </c>
      <c r="C38" s="16">
        <f>C36-C37</f>
        <v>166.22886667093192</v>
      </c>
      <c r="D38" s="16">
        <f>D36-D37</f>
        <v>168.12584452612654</v>
      </c>
      <c r="E38" s="16">
        <f>E36-E37</f>
        <v>169.43880061679445</v>
      </c>
      <c r="F38" s="16">
        <f>F36-F37</f>
        <v>171.33525649968252</v>
      </c>
      <c r="G38" s="16">
        <f>G36-G37</f>
        <v>172.6487345626571</v>
      </c>
    </row>
    <row r="39" spans="1:12" x14ac:dyDescent="0.2">
      <c r="A39" s="2"/>
      <c r="B39" s="2" t="s">
        <v>27</v>
      </c>
      <c r="C39" s="16">
        <f>C36*$D$5</f>
        <v>19.349391887621707</v>
      </c>
      <c r="D39" s="16">
        <f>D36*$D$5</f>
        <v>19.570204124734307</v>
      </c>
      <c r="E39" s="16">
        <f>E36*$D$5</f>
        <v>19.723034992431099</v>
      </c>
      <c r="F39" s="16">
        <f>F36*$D$5</f>
        <v>19.943786470862516</v>
      </c>
      <c r="G39" s="16">
        <f>G36*$D$5</f>
        <v>20.09667809724051</v>
      </c>
    </row>
    <row r="40" spans="1:12" x14ac:dyDescent="0.2">
      <c r="A40" s="4">
        <v>30</v>
      </c>
      <c r="B40" s="5" t="s">
        <v>10</v>
      </c>
      <c r="C40" s="6">
        <f>+'Løntabel oktober 2017'!C39/160.33</f>
        <v>178.82505669123765</v>
      </c>
      <c r="D40" s="6">
        <f>+'Løntabel oktober 2017'!D39/160.33</f>
        <v>180.72552345063704</v>
      </c>
      <c r="E40" s="6">
        <f>+'Løntabel oktober 2017'!E39/160.33</f>
        <v>182.04191551377019</v>
      </c>
      <c r="F40" s="6">
        <f>+'Løntabel oktober 2017'!F39/160.33</f>
        <v>183.94235039983656</v>
      </c>
      <c r="G40" s="6">
        <f>+'Løntabel oktober 2017'!G39/160.33</f>
        <v>185.25819011132256</v>
      </c>
    </row>
    <row r="41" spans="1:12" x14ac:dyDescent="0.2">
      <c r="A41" s="2"/>
      <c r="B41" s="2" t="s">
        <v>16</v>
      </c>
      <c r="C41" s="16">
        <f>C40*$D$4</f>
        <v>9.8353781180180704</v>
      </c>
      <c r="D41" s="16">
        <f>D40*$D$4</f>
        <v>9.9399037897850366</v>
      </c>
      <c r="E41" s="16">
        <f>E40*$D$4</f>
        <v>10.012305353257361</v>
      </c>
      <c r="F41" s="16">
        <f>F40*$D$4</f>
        <v>10.11682927199101</v>
      </c>
      <c r="G41" s="16">
        <f>G40*$D$4</f>
        <v>10.189200456122741</v>
      </c>
    </row>
    <row r="42" spans="1:12" x14ac:dyDescent="0.2">
      <c r="A42" s="2"/>
      <c r="B42" s="2" t="s">
        <v>22</v>
      </c>
      <c r="C42" s="16">
        <f>C40-C41</f>
        <v>168.98967857321958</v>
      </c>
      <c r="D42" s="16">
        <f>D40-D41</f>
        <v>170.78561966085201</v>
      </c>
      <c r="E42" s="16">
        <f>E40-E41</f>
        <v>172.02961016051285</v>
      </c>
      <c r="F42" s="16">
        <f>F40-F41</f>
        <v>173.82552112784555</v>
      </c>
      <c r="G42" s="16">
        <f>G40-G41</f>
        <v>175.06898965519983</v>
      </c>
    </row>
    <row r="43" spans="1:12" x14ac:dyDescent="0.2">
      <c r="A43" s="2"/>
      <c r="B43" s="2" t="s">
        <v>27</v>
      </c>
      <c r="C43" s="16">
        <f>C40*$D$5</f>
        <v>19.670756236036141</v>
      </c>
      <c r="D43" s="16">
        <f>D40*$D$5</f>
        <v>19.879807579570073</v>
      </c>
      <c r="E43" s="16">
        <f>E40*$D$5</f>
        <v>20.024610706514721</v>
      </c>
      <c r="F43" s="16">
        <f>F40*$D$5</f>
        <v>20.23365854398202</v>
      </c>
      <c r="G43" s="16">
        <f>G40*$D$5</f>
        <v>20.378400912245482</v>
      </c>
    </row>
    <row r="44" spans="1:12" x14ac:dyDescent="0.2">
      <c r="A44" s="2"/>
      <c r="B44" s="2"/>
      <c r="C44" s="16"/>
      <c r="D44" s="16"/>
      <c r="E44" s="16"/>
      <c r="F44" s="16"/>
      <c r="G44" s="16"/>
    </row>
    <row r="45" spans="1:12" x14ac:dyDescent="0.2">
      <c r="A45" s="4">
        <v>31</v>
      </c>
      <c r="B45" s="5" t="s">
        <v>10</v>
      </c>
      <c r="C45" s="6">
        <f>+'Løntabel oktober 2017'!C44/160.33</f>
        <v>181.8127586241479</v>
      </c>
      <c r="D45" s="6">
        <f>+'Løntabel oktober 2017'!D44/160.33</f>
        <v>183.60078995001388</v>
      </c>
      <c r="E45" s="6">
        <f>+'Løntabel oktober 2017'!E44/160.33</f>
        <v>184.83819572760081</v>
      </c>
      <c r="F45" s="6">
        <f>+'Løntabel oktober 2017'!F44/160.33</f>
        <v>186.62622705346678</v>
      </c>
      <c r="G45" s="6">
        <f>+'Løntabel oktober 2017'!G44/160.33</f>
        <v>187.86363283105368</v>
      </c>
    </row>
    <row r="46" spans="1:12" x14ac:dyDescent="0.2">
      <c r="A46" s="2"/>
      <c r="B46" s="2" t="s">
        <v>16</v>
      </c>
      <c r="C46" s="16">
        <f>C45*$D$4</f>
        <v>9.9997017243281352</v>
      </c>
      <c r="D46" s="16">
        <f>D45*$D$4</f>
        <v>10.098043447250763</v>
      </c>
      <c r="E46" s="16">
        <f>E45*$D$4</f>
        <v>10.166100765018044</v>
      </c>
      <c r="F46" s="16">
        <f>F45*$D$4</f>
        <v>10.264442487940673</v>
      </c>
      <c r="G46" s="16">
        <f>G45*$D$4</f>
        <v>10.332499805707952</v>
      </c>
    </row>
    <row r="47" spans="1:12" x14ac:dyDescent="0.2">
      <c r="A47" s="2"/>
      <c r="B47" s="2" t="s">
        <v>22</v>
      </c>
      <c r="C47" s="16">
        <f>C45-C46</f>
        <v>171.81305689981977</v>
      </c>
      <c r="D47" s="16">
        <f>D45-D46</f>
        <v>173.5027465027631</v>
      </c>
      <c r="E47" s="16">
        <f>E45-E46</f>
        <v>174.67209496258278</v>
      </c>
      <c r="F47" s="16">
        <f>F45-F46</f>
        <v>176.36178456552611</v>
      </c>
      <c r="G47" s="16">
        <f>G45-G46</f>
        <v>177.53113302534572</v>
      </c>
    </row>
    <row r="48" spans="1:12" x14ac:dyDescent="0.2">
      <c r="A48" s="2"/>
      <c r="B48" s="2" t="s">
        <v>27</v>
      </c>
      <c r="C48" s="16">
        <f>C45*$D$5</f>
        <v>19.99940344865627</v>
      </c>
      <c r="D48" s="16">
        <f>D45*$D$5</f>
        <v>20.196086894501526</v>
      </c>
      <c r="E48" s="16">
        <f>E45*$D$5</f>
        <v>20.332201530036087</v>
      </c>
      <c r="F48" s="16">
        <f>F45*$D$5</f>
        <v>20.528884975881347</v>
      </c>
      <c r="G48" s="16">
        <f>G45*$D$5</f>
        <v>20.664999611415904</v>
      </c>
    </row>
    <row r="49" spans="1:7" x14ac:dyDescent="0.2">
      <c r="A49" s="2"/>
      <c r="B49" s="1"/>
      <c r="C49" s="2"/>
      <c r="D49" s="2"/>
      <c r="E49" s="2"/>
      <c r="F49" s="2"/>
      <c r="G49" s="2"/>
    </row>
    <row r="50" spans="1:7" x14ac:dyDescent="0.2">
      <c r="A50" s="2"/>
      <c r="B50" s="1" t="s">
        <v>67</v>
      </c>
      <c r="C50" s="2"/>
      <c r="D50" s="2"/>
      <c r="E50" s="2"/>
      <c r="F50" s="2"/>
      <c r="G50" s="2"/>
    </row>
    <row r="51" spans="1:7" x14ac:dyDescent="0.2">
      <c r="A51" s="4">
        <v>39</v>
      </c>
      <c r="B51" s="5" t="s">
        <v>10</v>
      </c>
      <c r="C51" s="6">
        <f>+'Løntabel oktober 2017'!C50/160.33</f>
        <v>208.42961788619681</v>
      </c>
      <c r="D51" s="6">
        <f>+'Løntabel oktober 2017'!D50/160.33</f>
        <v>209.04100211566524</v>
      </c>
      <c r="E51" s="6">
        <f>+'Løntabel oktober 2017'!E50/160.33</f>
        <v>209.4639872109054</v>
      </c>
      <c r="F51" s="6">
        <f>+'Løntabel oktober 2017'!F50/160.33</f>
        <v>210.07541866291481</v>
      </c>
      <c r="G51" s="6">
        <f>+'Løntabel oktober 2017'!G50/160.33</f>
        <v>210.4990723762991</v>
      </c>
    </row>
    <row r="52" spans="1:7" x14ac:dyDescent="0.2">
      <c r="A52" s="2"/>
      <c r="B52" s="2" t="s">
        <v>16</v>
      </c>
      <c r="C52" s="16">
        <f>C51*$D$4</f>
        <v>11.463628983740824</v>
      </c>
      <c r="D52" s="16">
        <f>D51*$D$4</f>
        <v>11.497255116361588</v>
      </c>
      <c r="E52" s="16">
        <f>E51*$D$4</f>
        <v>11.520519296599797</v>
      </c>
      <c r="F52" s="16">
        <f>F51*$D$4</f>
        <v>11.554148026460314</v>
      </c>
      <c r="G52" s="16">
        <f>G51*$D$4</f>
        <v>11.577448980696451</v>
      </c>
    </row>
    <row r="53" spans="1:7" x14ac:dyDescent="0.2">
      <c r="A53" s="2"/>
      <c r="B53" s="2" t="s">
        <v>22</v>
      </c>
      <c r="C53" s="16">
        <f>C51-C52</f>
        <v>196.96598890245599</v>
      </c>
      <c r="D53" s="16">
        <f>D51-D52</f>
        <v>197.54374699930364</v>
      </c>
      <c r="E53" s="16">
        <f>E51-E52</f>
        <v>197.94346791430561</v>
      </c>
      <c r="F53" s="16">
        <f>F51-F52</f>
        <v>198.52127063645449</v>
      </c>
      <c r="G53" s="16">
        <f>G51-G52</f>
        <v>198.92162339560264</v>
      </c>
    </row>
    <row r="54" spans="1:7" x14ac:dyDescent="0.2">
      <c r="A54" s="2"/>
      <c r="B54" s="2" t="s">
        <v>27</v>
      </c>
      <c r="C54" s="16">
        <f>C51*$D$5</f>
        <v>22.927257967481648</v>
      </c>
      <c r="D54" s="16">
        <f>D51*$D$5</f>
        <v>22.994510232723176</v>
      </c>
      <c r="E54" s="16">
        <f>E51*$D$5</f>
        <v>23.041038593199595</v>
      </c>
      <c r="F54" s="16">
        <f>F51*$D$5</f>
        <v>23.108296052920629</v>
      </c>
      <c r="G54" s="16">
        <f>G51*$D$5</f>
        <v>23.154897961392901</v>
      </c>
    </row>
  </sheetData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EA52-84B5-4734-943A-28C2D7792E6C}">
  <dimension ref="A1:O320"/>
  <sheetViews>
    <sheetView topLeftCell="A58" workbookViewId="0">
      <selection activeCell="A4" sqref="A4:D7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3.42578125" style="14" customWidth="1"/>
    <col min="4" max="4" width="12" style="14" bestFit="1" customWidth="1"/>
    <col min="5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71</v>
      </c>
    </row>
    <row r="3" spans="1:15" x14ac:dyDescent="0.2">
      <c r="F3" s="2"/>
    </row>
    <row r="4" spans="1:15" ht="13.5" thickBot="1" x14ac:dyDescent="0.25">
      <c r="A4" s="25" t="s">
        <v>77</v>
      </c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24">
        <f>+E63</f>
        <v>2.0299999999999999E-2</v>
      </c>
      <c r="F7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C14" s="2"/>
      <c r="D14" s="2"/>
      <c r="E14" s="2"/>
      <c r="F14" s="2"/>
      <c r="G14" s="2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2018'!$E$63)</f>
        <v>24587.151744190287</v>
      </c>
      <c r="D15" s="6">
        <f>+'Løntabel oktober 2017'!D10*(100%+'Løntabel oktober 2018'!$E$63)</f>
        <v>24989.796373399779</v>
      </c>
      <c r="E15" s="6">
        <f>+'Løntabel oktober 2017'!E10*(100%+'Løntabel oktober 2018'!$E$63)</f>
        <v>25268.567655104842</v>
      </c>
      <c r="F15" s="6">
        <f>+'Løntabel oktober 2017'!F10*(100%+'Løntabel oktober 2018'!$E$63)</f>
        <v>25671.223777911007</v>
      </c>
      <c r="G15" s="6">
        <f>+'Løntabel oktober 2017'!G10*(100%+'Løntabel oktober 2018'!$E$63)</f>
        <v>25950.006778977124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1352.2933459304659</v>
      </c>
      <c r="D16" s="16">
        <f t="shared" ref="D16:G16" si="0">D15*$D$9</f>
        <v>1374.4388005369879</v>
      </c>
      <c r="E16" s="16">
        <f t="shared" si="0"/>
        <v>1389.7712210307664</v>
      </c>
      <c r="F16" s="16">
        <f t="shared" si="0"/>
        <v>1411.9173077851053</v>
      </c>
      <c r="G16" s="16">
        <f t="shared" si="0"/>
        <v>1427.2503728437418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23234.858398259821</v>
      </c>
      <c r="D17" s="16">
        <f>D15-D16</f>
        <v>23615.357572862791</v>
      </c>
      <c r="E17" s="16">
        <f>E15-E16</f>
        <v>23878.796434074076</v>
      </c>
      <c r="F17" s="16">
        <f>F15-F16</f>
        <v>24259.306470125903</v>
      </c>
      <c r="G17" s="16">
        <f>G15-G16</f>
        <v>24522.756406133383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2704.5866918609318</v>
      </c>
      <c r="D18" s="16">
        <f>D15*$D$10</f>
        <v>2748.8776010739757</v>
      </c>
      <c r="E18" s="16">
        <f>E15*$D$10</f>
        <v>2779.5424420615327</v>
      </c>
      <c r="F18" s="16">
        <f>F15*$D$10</f>
        <v>2823.8346155702106</v>
      </c>
      <c r="G18" s="16">
        <f>G15*$D$10</f>
        <v>2854.5007456874837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2018'!$E$63)</f>
        <v>26537.074105858577</v>
      </c>
      <c r="D21" s="6">
        <f>+'Løntabel oktober 2017'!D16*(100%+'Løntabel oktober 2018'!$E$63)</f>
        <v>26937.239471809749</v>
      </c>
      <c r="E21" s="6">
        <f>+'Løntabel oktober 2017'!E16*(100%+'Løntabel oktober 2018'!$E$63)</f>
        <v>27214.328292664391</v>
      </c>
      <c r="F21" s="6">
        <f>+'Løntabel oktober 2017'!F16*(100%+'Løntabel oktober 2018'!$E$63)</f>
        <v>27614.49365861556</v>
      </c>
      <c r="G21" s="6">
        <f>+'Løntabel oktober 2017'!G16*(100%+'Løntabel oktober 2018'!$E$63)</f>
        <v>27891.475069405489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1459.5390758222218</v>
      </c>
      <c r="D22" s="16">
        <f t="shared" ref="D22:G22" si="1">D21*$D$9</f>
        <v>1481.5481709495361</v>
      </c>
      <c r="E22" s="16">
        <f t="shared" si="1"/>
        <v>1496.7880560965416</v>
      </c>
      <c r="F22" s="16">
        <f t="shared" si="1"/>
        <v>1518.7971512238557</v>
      </c>
      <c r="G22" s="16">
        <f t="shared" si="1"/>
        <v>1534.0311288173018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25077.535030036357</v>
      </c>
      <c r="D23" s="16">
        <f>D21-D22</f>
        <v>25455.691300860213</v>
      </c>
      <c r="E23" s="16">
        <f>E21-E22</f>
        <v>25717.540236567849</v>
      </c>
      <c r="F23" s="16">
        <f>F21-F22</f>
        <v>26095.696507391705</v>
      </c>
      <c r="G23" s="16">
        <f>G21-G22</f>
        <v>26357.443940588186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2919.0781516444436</v>
      </c>
      <c r="D24" s="16">
        <f>D21*$D$10</f>
        <v>2963.0963418990723</v>
      </c>
      <c r="E24" s="16">
        <f>E21*$D$10</f>
        <v>2993.5761121930832</v>
      </c>
      <c r="F24" s="16">
        <f>F21*$D$10</f>
        <v>3037.5943024477115</v>
      </c>
      <c r="G24" s="16">
        <f>G21*$D$10</f>
        <v>3068.0622576346036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2018'!$E$63)</f>
        <v>26964.786842048383</v>
      </c>
      <c r="D26" s="6">
        <f>+'Løntabel oktober 2017'!D21*(100%+'Løntabel oktober 2018'!$E$63)</f>
        <v>27352.42656896936</v>
      </c>
      <c r="E26" s="6">
        <f>+'Løntabel oktober 2017'!E21*(100%+'Løntabel oktober 2018'!$E$63)</f>
        <v>27620.762125398036</v>
      </c>
      <c r="F26" s="6">
        <f>+'Løntabel oktober 2017'!F21*(100%+'Løntabel oktober 2018'!$E$63)</f>
        <v>28008.604623502728</v>
      </c>
      <c r="G26" s="6">
        <f>+'Løntabel oktober 2017'!G21*(100%+'Løntabel oktober 2018'!$E$63)</f>
        <v>28276.929415838313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1483.0632763126612</v>
      </c>
      <c r="D27" s="16">
        <f t="shared" ref="D27:G27" si="2">D26*$D$9</f>
        <v>1504.3834612933149</v>
      </c>
      <c r="E27" s="16">
        <f t="shared" si="2"/>
        <v>1519.1419168968921</v>
      </c>
      <c r="F27" s="16">
        <f t="shared" si="2"/>
        <v>1540.4732542926502</v>
      </c>
      <c r="G27" s="16">
        <f t="shared" si="2"/>
        <v>1555.2311178711072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25481.723565735723</v>
      </c>
      <c r="D28" s="16">
        <f>D26-D27</f>
        <v>25848.043107676047</v>
      </c>
      <c r="E28" s="16">
        <f>E26-E27</f>
        <v>26101.620208501143</v>
      </c>
      <c r="F28" s="16">
        <f>F26-F27</f>
        <v>26468.131369210078</v>
      </c>
      <c r="G28" s="16">
        <f>G26-G27</f>
        <v>26721.698297967207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2966.1265526253223</v>
      </c>
      <c r="D29" s="16">
        <f>D26*$D$10</f>
        <v>3008.7669225866298</v>
      </c>
      <c r="E29" s="16">
        <f>E26*$D$10</f>
        <v>3038.2838337937842</v>
      </c>
      <c r="F29" s="16">
        <f>F26*$D$10</f>
        <v>3080.9465085853003</v>
      </c>
      <c r="G29" s="16">
        <f>G26*$D$10</f>
        <v>3110.4622357422145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2018'!$E$63)</f>
        <v>27402.337117999505</v>
      </c>
      <c r="D31" s="6">
        <f>+'Løntabel oktober 2017'!D26*(100%+'Løntabel oktober 2018'!$E$63)</f>
        <v>27776.750944736199</v>
      </c>
      <c r="E31" s="6">
        <f>+'Løntabel oktober 2017'!E26*(100%+'Løntabel oktober 2018'!$E$63)</f>
        <v>28035.826944492666</v>
      </c>
      <c r="F31" s="6">
        <f>+'Løntabel oktober 2017'!F26*(100%+'Løntabel oktober 2018'!$E$63)</f>
        <v>28410.159747668968</v>
      </c>
      <c r="G31" s="6">
        <f>+'Løntabel oktober 2017'!G26*(100%+'Løntabel oktober 2018'!$E$63)</f>
        <v>28669.245080142959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1507.1285414899728</v>
      </c>
      <c r="D32" s="16">
        <f t="shared" ref="D32:G32" si="3">D31*$D$9</f>
        <v>1527.721301960491</v>
      </c>
      <c r="E32" s="16">
        <f t="shared" si="3"/>
        <v>1541.9704819470967</v>
      </c>
      <c r="F32" s="16">
        <f t="shared" si="3"/>
        <v>1562.5587861217932</v>
      </c>
      <c r="G32" s="16">
        <f t="shared" si="3"/>
        <v>1576.8084794078627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25895.208576509533</v>
      </c>
      <c r="D33" s="16">
        <f>D31-D32</f>
        <v>26249.029642775709</v>
      </c>
      <c r="E33" s="16">
        <f>E31-E32</f>
        <v>26493.856462545569</v>
      </c>
      <c r="F33" s="16">
        <f>F31-F32</f>
        <v>26847.600961547174</v>
      </c>
      <c r="G33" s="16">
        <f>G31-G32</f>
        <v>27092.436600735095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3014.2570829799456</v>
      </c>
      <c r="D34" s="16">
        <f>D31*$D$10</f>
        <v>3055.442603920982</v>
      </c>
      <c r="E34" s="16">
        <f>E31*$D$10</f>
        <v>3083.9409638941934</v>
      </c>
      <c r="F34" s="16">
        <f>F31*$D$10</f>
        <v>3125.1175722435864</v>
      </c>
      <c r="G34" s="16">
        <f>G31*$D$10</f>
        <v>3153.6169588157254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2018'!$E$63)</f>
        <v>28307.356892436455</v>
      </c>
      <c r="D36" s="6">
        <f>+'Løntabel oktober 2017'!D31*(100%+'Løntabel oktober 2018'!$E$63)</f>
        <v>28652.043503729084</v>
      </c>
      <c r="E36" s="6">
        <f>+'Løntabel oktober 2017'!E31*(100%+'Løntabel oktober 2018'!$E$63)</f>
        <v>28890.651844713691</v>
      </c>
      <c r="F36" s="6">
        <f>+'Løntabel oktober 2017'!F31*(100%+'Løntabel oktober 2018'!$E$63)</f>
        <v>29235.338456006317</v>
      </c>
      <c r="G36" s="6">
        <f>+'Løntabel oktober 2017'!G31*(100%+'Løntabel oktober 2018'!$E$63)</f>
        <v>29473.856440712967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1556.9046290840051</v>
      </c>
      <c r="D37" s="16">
        <f t="shared" ref="D37:G37" si="4">D36*$D$9</f>
        <v>1575.8623927050996</v>
      </c>
      <c r="E37" s="16">
        <f t="shared" si="4"/>
        <v>1588.9858514592531</v>
      </c>
      <c r="F37" s="16">
        <f t="shared" si="4"/>
        <v>1607.9436150803474</v>
      </c>
      <c r="G37" s="16">
        <f t="shared" si="4"/>
        <v>1621.0621042392131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26750.45226335245</v>
      </c>
      <c r="D38" s="16">
        <f>D36-D37</f>
        <v>27076.181111023983</v>
      </c>
      <c r="E38" s="16">
        <f>E36-E37</f>
        <v>27301.665993254439</v>
      </c>
      <c r="F38" s="16">
        <f>F36-F37</f>
        <v>27627.394840925968</v>
      </c>
      <c r="G38" s="16">
        <f>G36-G37</f>
        <v>27852.794336473755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3113.8092581680103</v>
      </c>
      <c r="D39" s="16">
        <f>D36*$D$10</f>
        <v>3151.7247854101993</v>
      </c>
      <c r="E39" s="16">
        <f>E36*$D$10</f>
        <v>3177.9717029185063</v>
      </c>
      <c r="F39" s="16">
        <f>F36*$D$10</f>
        <v>3215.8872301606948</v>
      </c>
      <c r="G39" s="16">
        <f>G36*$D$10</f>
        <v>3242.1242084784262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2018'!$E$63)</f>
        <v>28775.131343360354</v>
      </c>
      <c r="D40" s="6">
        <f>+'Løntabel oktober 2017'!D35*(100%+'Løntabel oktober 2018'!$E$63)</f>
        <v>29103.508646483817</v>
      </c>
      <c r="E40" s="6">
        <f>+'Løntabel oktober 2017'!E35*(100%+'Løntabel oktober 2018'!$E$63)</f>
        <v>29330.788569120992</v>
      </c>
      <c r="F40" s="6">
        <f>+'Løntabel oktober 2017'!F35*(100%+'Løntabel oktober 2018'!$E$63)</f>
        <v>29659.075515966517</v>
      </c>
      <c r="G40" s="6">
        <f>+'Løntabel oktober 2017'!G35*(100%+'Løntabel oktober 2018'!$E$63)</f>
        <v>29886.445794881649</v>
      </c>
    </row>
    <row r="41" spans="1:15" x14ac:dyDescent="0.2">
      <c r="A41" s="2"/>
      <c r="B41" s="2" t="s">
        <v>16</v>
      </c>
      <c r="C41" s="16">
        <f>C40*$D$9</f>
        <v>1582.6322238848195</v>
      </c>
      <c r="D41" s="16">
        <f t="shared" ref="D41:G41" si="5">D40*$D$9</f>
        <v>1600.69297555661</v>
      </c>
      <c r="E41" s="16">
        <f t="shared" si="5"/>
        <v>1613.1933713016547</v>
      </c>
      <c r="F41" s="16">
        <f t="shared" si="5"/>
        <v>1631.2491533781583</v>
      </c>
      <c r="G41" s="16">
        <f t="shared" si="5"/>
        <v>1643.7545187184908</v>
      </c>
    </row>
    <row r="42" spans="1:15" x14ac:dyDescent="0.2">
      <c r="A42" s="2"/>
      <c r="B42" s="2" t="s">
        <v>22</v>
      </c>
      <c r="C42" s="16">
        <f>C40-C41</f>
        <v>27192.499119475535</v>
      </c>
      <c r="D42" s="16">
        <f>D40-D41</f>
        <v>27502.815670927208</v>
      </c>
      <c r="E42" s="16">
        <f>E40-E41</f>
        <v>27717.595197819337</v>
      </c>
      <c r="F42" s="16">
        <f>F40-F41</f>
        <v>28027.826362588359</v>
      </c>
      <c r="G42" s="16">
        <f>G40-G41</f>
        <v>28242.691276163157</v>
      </c>
    </row>
    <row r="43" spans="1:15" x14ac:dyDescent="0.2">
      <c r="A43" s="2"/>
      <c r="B43" s="2" t="s">
        <v>27</v>
      </c>
      <c r="C43" s="16">
        <f>C40*$D$10</f>
        <v>3165.264447769639</v>
      </c>
      <c r="D43" s="16">
        <f>D40*$D$10</f>
        <v>3201.38595111322</v>
      </c>
      <c r="E43" s="16">
        <f>E40*$D$10</f>
        <v>3226.3867426033094</v>
      </c>
      <c r="F43" s="16">
        <f>F40*$D$10</f>
        <v>3262.4983067563167</v>
      </c>
      <c r="G43" s="16">
        <f>G40*$D$10</f>
        <v>3287.5090374369815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2018'!$E$63)</f>
        <v>29253.043072494049</v>
      </c>
      <c r="D44" s="6">
        <f>+'Løntabel oktober 2017'!D39*(100%+'Løntabel oktober 2018'!$E$63)</f>
        <v>29563.930355289904</v>
      </c>
      <c r="E44" s="6">
        <f>+'Løntabel oktober 2017'!E39*(100%+'Løntabel oktober 2018'!$E$63)</f>
        <v>29779.27195470353</v>
      </c>
      <c r="F44" s="6">
        <f>+'Løntabel oktober 2017'!F39*(100%+'Løntabel oktober 2018'!$E$63)</f>
        <v>30090.154023509796</v>
      </c>
      <c r="G44" s="6">
        <f>+'Løntabel oktober 2017'!G39*(100%+'Løntabel oktober 2018'!$E$63)</f>
        <v>30305.405266645477</v>
      </c>
    </row>
    <row r="45" spans="1:15" x14ac:dyDescent="0.2">
      <c r="A45" s="2"/>
      <c r="B45" s="2" t="s">
        <v>16</v>
      </c>
      <c r="C45" s="16">
        <f>C44*$D$9</f>
        <v>1608.9173689871727</v>
      </c>
      <c r="D45" s="16">
        <f t="shared" ref="D45:G45" si="6">D44*$D$9</f>
        <v>1626.0161695409447</v>
      </c>
      <c r="E45" s="16">
        <f t="shared" si="6"/>
        <v>1637.8599575086942</v>
      </c>
      <c r="F45" s="16">
        <f t="shared" si="6"/>
        <v>1654.9584712930389</v>
      </c>
      <c r="G45" s="16">
        <f t="shared" si="6"/>
        <v>1666.7972896655012</v>
      </c>
    </row>
    <row r="46" spans="1:15" x14ac:dyDescent="0.2">
      <c r="A46" s="2"/>
      <c r="B46" s="2" t="s">
        <v>22</v>
      </c>
      <c r="C46" s="16">
        <f>C44-C45</f>
        <v>27644.125703506877</v>
      </c>
      <c r="D46" s="16">
        <f>D44-D45</f>
        <v>27937.914185748959</v>
      </c>
      <c r="E46" s="16">
        <f>E44-E45</f>
        <v>28141.411997194835</v>
      </c>
      <c r="F46" s="16">
        <f>F44-F45</f>
        <v>28435.195552216759</v>
      </c>
      <c r="G46" s="16">
        <f>G44-G45</f>
        <v>28638.607976979976</v>
      </c>
      <c r="O46" s="2"/>
    </row>
    <row r="47" spans="1:15" x14ac:dyDescent="0.2">
      <c r="A47" s="2"/>
      <c r="B47" s="2" t="s">
        <v>27</v>
      </c>
      <c r="C47" s="16">
        <f>C44*$D$10</f>
        <v>3217.8347379743454</v>
      </c>
      <c r="D47" s="16">
        <f>D44*$D$10</f>
        <v>3252.0323390818894</v>
      </c>
      <c r="E47" s="16">
        <f>E44*$D$10</f>
        <v>3275.7199150173883</v>
      </c>
      <c r="F47" s="16">
        <f>F44*$D$10</f>
        <v>3309.9169425860778</v>
      </c>
      <c r="G47" s="16">
        <f>G44*$D$10</f>
        <v>3333.5945793310025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2018'!$E$63)</f>
        <v>29741.785393890892</v>
      </c>
      <c r="D49" s="6">
        <f>+'Løntabel oktober 2017'!D44*(100%+'Løntabel oktober 2018'!$E$63)</f>
        <v>30034.279960135249</v>
      </c>
      <c r="E49" s="6">
        <f>+'Løntabel oktober 2017'!E44*(100%+'Løntabel oktober 2018'!$E$63)</f>
        <v>30236.700611802669</v>
      </c>
      <c r="F49" s="6">
        <f>+'Løntabel oktober 2017'!F44*(100%+'Løntabel oktober 2018'!$E$63)</f>
        <v>30529.195178047023</v>
      </c>
      <c r="G49" s="6">
        <f>+'Løntabel oktober 2017'!G44*(100%+'Løntabel oktober 2018'!$E$63)</f>
        <v>30731.615829714439</v>
      </c>
      <c r="O49" s="17"/>
    </row>
    <row r="50" spans="1:15" x14ac:dyDescent="0.2">
      <c r="A50" s="2"/>
      <c r="B50" s="2" t="s">
        <v>16</v>
      </c>
      <c r="C50" s="16">
        <f>C49*$D$9</f>
        <v>1635.7981966639991</v>
      </c>
      <c r="D50" s="16">
        <f t="shared" ref="D50:G50" si="7">D49*$D$9</f>
        <v>1651.8853978074387</v>
      </c>
      <c r="E50" s="16">
        <f t="shared" si="7"/>
        <v>1663.0185336491468</v>
      </c>
      <c r="F50" s="16">
        <f t="shared" si="7"/>
        <v>1679.1057347925862</v>
      </c>
      <c r="G50" s="16">
        <f t="shared" si="7"/>
        <v>1690.2388706342942</v>
      </c>
      <c r="O50" s="17"/>
    </row>
    <row r="51" spans="1:15" x14ac:dyDescent="0.2">
      <c r="A51" s="2"/>
      <c r="B51" s="2" t="s">
        <v>22</v>
      </c>
      <c r="C51" s="16">
        <f>C49-C50</f>
        <v>28105.987197226892</v>
      </c>
      <c r="D51" s="16">
        <f>D49-D50</f>
        <v>28382.394562327809</v>
      </c>
      <c r="E51" s="16">
        <f>E49-E50</f>
        <v>28573.682078153521</v>
      </c>
      <c r="F51" s="16">
        <f>F49-F50</f>
        <v>28850.089443254437</v>
      </c>
      <c r="G51" s="16">
        <f>G49-G50</f>
        <v>29041.376959080146</v>
      </c>
      <c r="O51" s="13"/>
    </row>
    <row r="52" spans="1:15" x14ac:dyDescent="0.2">
      <c r="A52" s="2"/>
      <c r="B52" s="2" t="s">
        <v>27</v>
      </c>
      <c r="C52" s="16">
        <f>C49*$D$10</f>
        <v>3271.5963933279982</v>
      </c>
      <c r="D52" s="16">
        <f>D49*$D$10</f>
        <v>3303.7707956148774</v>
      </c>
      <c r="E52" s="16">
        <f>E49*$D$10</f>
        <v>3326.0370672982936</v>
      </c>
      <c r="F52" s="16">
        <f>F49*$D$10</f>
        <v>3358.2114695851724</v>
      </c>
      <c r="G52" s="16">
        <f>G49*$D$10</f>
        <v>3380.4777412685885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2018'!$E$63)</f>
        <v>34095.896304598522</v>
      </c>
      <c r="D55" s="6">
        <f>+'Løntabel oktober 2017'!D50*(100%+'Løntabel oktober 2018'!$E$63)</f>
        <v>34195.90940974946</v>
      </c>
      <c r="E55" s="6">
        <f>+'Løntabel oktober 2017'!E50*(100%+'Løntabel oktober 2018'!$E$63)</f>
        <v>34265.103299235809</v>
      </c>
      <c r="F55" s="6">
        <f>+'Løntabel oktober 2017'!F50*(100%+'Løntabel oktober 2018'!$E$63)</f>
        <v>34365.124129271906</v>
      </c>
      <c r="G55" s="6">
        <f>+'Løntabel oktober 2017'!G50*(100%+'Løntabel oktober 2018'!$E$63)</f>
        <v>34434.427394456106</v>
      </c>
      <c r="O55" s="17"/>
    </row>
    <row r="56" spans="1:15" x14ac:dyDescent="0.2">
      <c r="A56" s="2"/>
      <c r="B56" s="2" t="s">
        <v>16</v>
      </c>
      <c r="C56" s="16">
        <f>C55*$D$9</f>
        <v>1875.2742967529186</v>
      </c>
      <c r="D56" s="16">
        <f t="shared" ref="D56:G56" si="8">D55*$D$9</f>
        <v>1880.7750175362203</v>
      </c>
      <c r="E56" s="16">
        <f t="shared" si="8"/>
        <v>1884.5806814579694</v>
      </c>
      <c r="F56" s="16">
        <f t="shared" si="8"/>
        <v>1890.0818271099549</v>
      </c>
      <c r="G56" s="16">
        <f t="shared" si="8"/>
        <v>1893.8935066950858</v>
      </c>
      <c r="O56" s="17"/>
    </row>
    <row r="57" spans="1:15" x14ac:dyDescent="0.2">
      <c r="A57" s="2"/>
      <c r="B57" s="2" t="s">
        <v>22</v>
      </c>
      <c r="C57" s="16">
        <f>C55-C56</f>
        <v>32220.622007845603</v>
      </c>
      <c r="D57" s="16">
        <f>D55-D56</f>
        <v>32315.13439221324</v>
      </c>
      <c r="E57" s="16">
        <f>E55-E56</f>
        <v>32380.522617777839</v>
      </c>
      <c r="F57" s="16">
        <f>F55-F56</f>
        <v>32475.04230216195</v>
      </c>
      <c r="G57" s="16">
        <f>G55-G56</f>
        <v>32540.533887761019</v>
      </c>
    </row>
    <row r="58" spans="1:15" x14ac:dyDescent="0.2">
      <c r="A58" s="2"/>
      <c r="B58" s="2" t="s">
        <v>27</v>
      </c>
      <c r="C58" s="16">
        <f>C55*$D$10</f>
        <v>3750.5485935058373</v>
      </c>
      <c r="D58" s="16">
        <f>D55*$D$10</f>
        <v>3761.5500350724406</v>
      </c>
      <c r="E58" s="16">
        <f>E55*$D$10</f>
        <v>3769.1613629159388</v>
      </c>
      <c r="F58" s="16">
        <f>F55*$D$10</f>
        <v>3780.1636542199099</v>
      </c>
      <c r="G58" s="16">
        <f>G55*$D$10</f>
        <v>3787.7870133901715</v>
      </c>
    </row>
    <row r="59" spans="1:15" x14ac:dyDescent="0.2">
      <c r="A59" s="2" t="s">
        <v>28</v>
      </c>
      <c r="E59" s="10"/>
      <c r="O59" s="2"/>
    </row>
    <row r="60" spans="1:15" x14ac:dyDescent="0.2">
      <c r="C60" s="20"/>
      <c r="D60" s="20"/>
      <c r="E60" s="20"/>
      <c r="F60" s="20"/>
      <c r="G60" s="20"/>
    </row>
    <row r="61" spans="1:15" x14ac:dyDescent="0.2">
      <c r="A61" s="25" t="s">
        <v>70</v>
      </c>
      <c r="D61" s="16">
        <v>2.2999999999999998</v>
      </c>
      <c r="F61" s="2"/>
    </row>
    <row r="62" spans="1:15" x14ac:dyDescent="0.2">
      <c r="A62" s="14" t="s">
        <v>81</v>
      </c>
      <c r="D62" s="16">
        <v>-0.27</v>
      </c>
      <c r="F62" s="2"/>
    </row>
    <row r="63" spans="1:15" x14ac:dyDescent="0.2">
      <c r="A63" s="14" t="s">
        <v>69</v>
      </c>
      <c r="D63" s="18">
        <f>+D61+D62</f>
        <v>2.0299999999999998</v>
      </c>
      <c r="E63" s="24">
        <f>+D63/100</f>
        <v>2.0299999999999999E-2</v>
      </c>
      <c r="F63" s="2"/>
    </row>
    <row r="64" spans="1:15" x14ac:dyDescent="0.2">
      <c r="C64" s="20"/>
      <c r="D64" s="20"/>
      <c r="E64" s="20"/>
      <c r="F64" s="20"/>
      <c r="G64" s="20"/>
    </row>
    <row r="65" spans="3:7" x14ac:dyDescent="0.2">
      <c r="C65" s="20"/>
      <c r="D65" s="20"/>
      <c r="E65" s="20"/>
      <c r="F65" s="20"/>
      <c r="G65" s="20"/>
    </row>
    <row r="66" spans="3:7" x14ac:dyDescent="0.2">
      <c r="C66" s="20"/>
      <c r="D66" s="20"/>
      <c r="E66" s="20"/>
      <c r="F66" s="20"/>
      <c r="G66" s="20"/>
    </row>
    <row r="67" spans="3:7" x14ac:dyDescent="0.2">
      <c r="C67" s="20"/>
      <c r="D67" s="20"/>
      <c r="E67" s="20"/>
      <c r="F67" s="20"/>
      <c r="G67" s="20"/>
    </row>
    <row r="68" spans="3:7" x14ac:dyDescent="0.2">
      <c r="C68" s="20"/>
      <c r="D68" s="20"/>
      <c r="E68" s="20"/>
      <c r="F68" s="20"/>
      <c r="G68" s="20"/>
    </row>
    <row r="69" spans="3:7" x14ac:dyDescent="0.2">
      <c r="C69" s="20"/>
      <c r="D69" s="20"/>
      <c r="E69" s="20"/>
      <c r="F69" s="20"/>
      <c r="G69" s="20"/>
    </row>
    <row r="70" spans="3:7" x14ac:dyDescent="0.2">
      <c r="C70" s="20"/>
      <c r="D70" s="20"/>
      <c r="E70" s="20"/>
      <c r="F70" s="20"/>
      <c r="G70" s="20"/>
    </row>
    <row r="71" spans="3:7" x14ac:dyDescent="0.2">
      <c r="C71" s="20"/>
      <c r="D71" s="20"/>
      <c r="E71" s="20"/>
      <c r="F71" s="20"/>
      <c r="G71" s="20"/>
    </row>
    <row r="72" spans="3:7" x14ac:dyDescent="0.2">
      <c r="C72" s="20"/>
      <c r="D72" s="20"/>
      <c r="E72" s="20"/>
      <c r="F72" s="20"/>
      <c r="G72" s="20"/>
    </row>
    <row r="73" spans="3:7" x14ac:dyDescent="0.2">
      <c r="C73" s="20"/>
      <c r="D73" s="20"/>
      <c r="E73" s="20"/>
      <c r="F73" s="20"/>
      <c r="G73" s="20"/>
    </row>
    <row r="74" spans="3:7" x14ac:dyDescent="0.2">
      <c r="C74" s="20"/>
      <c r="D74" s="20"/>
      <c r="E74" s="20"/>
      <c r="F74" s="20"/>
      <c r="G74" s="20"/>
    </row>
    <row r="75" spans="3:7" x14ac:dyDescent="0.2">
      <c r="C75" s="20"/>
      <c r="D75" s="20"/>
      <c r="E75" s="20"/>
      <c r="F75" s="20"/>
      <c r="G75" s="20"/>
    </row>
    <row r="76" spans="3:7" x14ac:dyDescent="0.2">
      <c r="C76" s="20"/>
      <c r="D76" s="20"/>
      <c r="E76" s="20"/>
      <c r="F76" s="20"/>
      <c r="G76" s="20"/>
    </row>
    <row r="77" spans="3:7" x14ac:dyDescent="0.2">
      <c r="C77" s="20"/>
      <c r="D77" s="20"/>
      <c r="E77" s="20"/>
      <c r="F77" s="20"/>
      <c r="G77" s="20"/>
    </row>
    <row r="78" spans="3:7" x14ac:dyDescent="0.2">
      <c r="C78" s="20"/>
      <c r="D78" s="20"/>
      <c r="E78" s="20"/>
      <c r="F78" s="20"/>
      <c r="G78" s="20"/>
    </row>
    <row r="79" spans="3:7" x14ac:dyDescent="0.2">
      <c r="C79" s="20"/>
      <c r="D79" s="20"/>
      <c r="E79" s="20"/>
      <c r="F79" s="20"/>
      <c r="G79" s="20"/>
    </row>
    <row r="80" spans="3:7" x14ac:dyDescent="0.2">
      <c r="C80" s="20"/>
      <c r="D80" s="20"/>
      <c r="E80" s="20"/>
      <c r="F80" s="20"/>
      <c r="G80" s="20"/>
    </row>
    <row r="81" spans="3:7" x14ac:dyDescent="0.2">
      <c r="C81" s="20"/>
      <c r="D81" s="20"/>
      <c r="E81" s="20"/>
      <c r="F81" s="20"/>
      <c r="G81" s="20"/>
    </row>
    <row r="82" spans="3:7" x14ac:dyDescent="0.2">
      <c r="C82" s="20"/>
      <c r="D82" s="20"/>
      <c r="E82" s="20"/>
      <c r="F82" s="20"/>
      <c r="G82" s="20"/>
    </row>
    <row r="83" spans="3:7" x14ac:dyDescent="0.2">
      <c r="C83" s="20"/>
      <c r="D83" s="20"/>
      <c r="E83" s="20"/>
      <c r="F83" s="20"/>
      <c r="G83" s="20"/>
    </row>
    <row r="84" spans="3:7" x14ac:dyDescent="0.2">
      <c r="C84" s="20"/>
      <c r="D84" s="20"/>
      <c r="E84" s="20"/>
      <c r="F84" s="20"/>
      <c r="G84" s="20"/>
    </row>
    <row r="85" spans="3:7" x14ac:dyDescent="0.2">
      <c r="C85" s="20"/>
      <c r="D85" s="20"/>
      <c r="E85" s="20"/>
      <c r="F85" s="20"/>
      <c r="G85" s="20"/>
    </row>
    <row r="86" spans="3:7" x14ac:dyDescent="0.2">
      <c r="C86" s="20"/>
      <c r="D86" s="20"/>
      <c r="E86" s="20"/>
      <c r="F86" s="20"/>
      <c r="G86" s="20"/>
    </row>
    <row r="87" spans="3:7" x14ac:dyDescent="0.2">
      <c r="C87" s="20"/>
      <c r="D87" s="20"/>
      <c r="E87" s="20"/>
      <c r="F87" s="20"/>
      <c r="G87" s="20"/>
    </row>
    <row r="88" spans="3:7" x14ac:dyDescent="0.2">
      <c r="C88" s="20"/>
      <c r="D88" s="20"/>
      <c r="E88" s="20"/>
      <c r="F88" s="20"/>
      <c r="G88" s="20"/>
    </row>
    <row r="89" spans="3:7" x14ac:dyDescent="0.2">
      <c r="C89" s="20"/>
      <c r="D89" s="20"/>
      <c r="E89" s="20"/>
      <c r="F89" s="20"/>
      <c r="G89" s="20"/>
    </row>
    <row r="90" spans="3:7" x14ac:dyDescent="0.2">
      <c r="C90" s="20"/>
      <c r="D90" s="20"/>
      <c r="E90" s="20"/>
      <c r="F90" s="20"/>
      <c r="G90" s="20"/>
    </row>
    <row r="91" spans="3:7" x14ac:dyDescent="0.2">
      <c r="C91" s="20"/>
      <c r="D91" s="20"/>
      <c r="E91" s="20"/>
      <c r="F91" s="20"/>
      <c r="G91" s="20"/>
    </row>
    <row r="92" spans="3:7" x14ac:dyDescent="0.2">
      <c r="C92" s="20"/>
      <c r="D92" s="20"/>
      <c r="E92" s="20"/>
      <c r="F92" s="20"/>
      <c r="G92" s="20"/>
    </row>
    <row r="93" spans="3:7" x14ac:dyDescent="0.2">
      <c r="C93" s="20"/>
      <c r="D93" s="20"/>
      <c r="E93" s="20"/>
      <c r="F93" s="20"/>
      <c r="G93" s="20"/>
    </row>
    <row r="94" spans="3:7" x14ac:dyDescent="0.2">
      <c r="C94" s="20"/>
      <c r="D94" s="20"/>
      <c r="E94" s="20"/>
      <c r="F94" s="20"/>
      <c r="G94" s="20"/>
    </row>
    <row r="95" spans="3:7" x14ac:dyDescent="0.2">
      <c r="C95" s="20"/>
      <c r="D95" s="20"/>
      <c r="E95" s="20"/>
      <c r="F95" s="20"/>
      <c r="G95" s="20"/>
    </row>
    <row r="96" spans="3:7" x14ac:dyDescent="0.2">
      <c r="C96" s="20"/>
      <c r="D96" s="20"/>
      <c r="E96" s="20"/>
      <c r="F96" s="20"/>
      <c r="G96" s="20"/>
    </row>
    <row r="97" spans="3:7" x14ac:dyDescent="0.2">
      <c r="C97" s="20"/>
      <c r="D97" s="20"/>
      <c r="E97" s="20"/>
      <c r="F97" s="20"/>
      <c r="G97" s="20"/>
    </row>
    <row r="98" spans="3:7" x14ac:dyDescent="0.2">
      <c r="C98" s="20"/>
      <c r="D98" s="20"/>
      <c r="E98" s="20"/>
      <c r="F98" s="20"/>
      <c r="G98" s="20"/>
    </row>
    <row r="99" spans="3:7" x14ac:dyDescent="0.2">
      <c r="C99" s="20"/>
      <c r="D99" s="20"/>
      <c r="E99" s="20"/>
      <c r="F99" s="20"/>
      <c r="G99" s="20"/>
    </row>
    <row r="100" spans="3:7" x14ac:dyDescent="0.2">
      <c r="C100" s="20"/>
      <c r="D100" s="20"/>
      <c r="E100" s="20"/>
      <c r="F100" s="20"/>
      <c r="G100" s="20"/>
    </row>
    <row r="101" spans="3:7" x14ac:dyDescent="0.2">
      <c r="C101" s="20"/>
      <c r="D101" s="20"/>
      <c r="E101" s="20"/>
      <c r="F101" s="20"/>
      <c r="G101" s="20"/>
    </row>
    <row r="102" spans="3:7" x14ac:dyDescent="0.2">
      <c r="C102" s="20"/>
      <c r="D102" s="20"/>
      <c r="E102" s="20"/>
      <c r="F102" s="20"/>
      <c r="G102" s="20"/>
    </row>
    <row r="103" spans="3:7" x14ac:dyDescent="0.2">
      <c r="C103" s="20"/>
      <c r="D103" s="20"/>
      <c r="E103" s="20"/>
      <c r="F103" s="20"/>
      <c r="G103" s="20"/>
    </row>
    <row r="104" spans="3:7" x14ac:dyDescent="0.2">
      <c r="C104" s="20"/>
      <c r="D104" s="20"/>
      <c r="E104" s="20"/>
      <c r="F104" s="20"/>
      <c r="G104" s="20"/>
    </row>
    <row r="105" spans="3:7" x14ac:dyDescent="0.2">
      <c r="C105" s="20"/>
      <c r="D105" s="20"/>
      <c r="E105" s="20"/>
      <c r="F105" s="20"/>
      <c r="G105" s="20"/>
    </row>
    <row r="106" spans="3:7" x14ac:dyDescent="0.2">
      <c r="C106" s="20"/>
      <c r="D106" s="20"/>
      <c r="E106" s="20"/>
      <c r="F106" s="20"/>
      <c r="G106" s="20"/>
    </row>
    <row r="107" spans="3:7" x14ac:dyDescent="0.2">
      <c r="C107" s="20"/>
      <c r="D107" s="20"/>
      <c r="E107" s="20"/>
      <c r="F107" s="20"/>
      <c r="G107" s="20"/>
    </row>
    <row r="108" spans="3:7" x14ac:dyDescent="0.2">
      <c r="C108" s="20"/>
      <c r="D108" s="20"/>
      <c r="E108" s="20"/>
      <c r="F108" s="20"/>
      <c r="G108" s="20"/>
    </row>
    <row r="109" spans="3:7" x14ac:dyDescent="0.2">
      <c r="C109" s="20"/>
      <c r="D109" s="20"/>
      <c r="E109" s="20"/>
      <c r="F109" s="20"/>
      <c r="G109" s="20"/>
    </row>
    <row r="110" spans="3:7" x14ac:dyDescent="0.2">
      <c r="C110" s="20"/>
      <c r="D110" s="20"/>
      <c r="E110" s="20"/>
      <c r="F110" s="20"/>
      <c r="G110" s="20"/>
    </row>
    <row r="111" spans="3:7" x14ac:dyDescent="0.2">
      <c r="C111" s="20"/>
      <c r="D111" s="20"/>
      <c r="E111" s="20"/>
      <c r="F111" s="20"/>
      <c r="G111" s="20"/>
    </row>
    <row r="112" spans="3:7" x14ac:dyDescent="0.2">
      <c r="C112" s="20"/>
      <c r="D112" s="20"/>
      <c r="E112" s="20"/>
      <c r="F112" s="20"/>
      <c r="G112" s="20"/>
    </row>
    <row r="113" spans="3:7" x14ac:dyDescent="0.2">
      <c r="C113" s="20"/>
      <c r="D113" s="20"/>
      <c r="E113" s="20"/>
      <c r="F113" s="20"/>
      <c r="G113" s="20"/>
    </row>
    <row r="114" spans="3:7" x14ac:dyDescent="0.2">
      <c r="C114" s="20"/>
      <c r="D114" s="20"/>
      <c r="E114" s="20"/>
      <c r="F114" s="20"/>
      <c r="G114" s="20"/>
    </row>
    <row r="115" spans="3:7" x14ac:dyDescent="0.2">
      <c r="C115" s="20"/>
      <c r="D115" s="20"/>
      <c r="E115" s="20"/>
      <c r="F115" s="20"/>
      <c r="G115" s="20"/>
    </row>
    <row r="116" spans="3:7" x14ac:dyDescent="0.2">
      <c r="C116" s="20"/>
      <c r="D116" s="20"/>
      <c r="E116" s="20"/>
      <c r="F116" s="20"/>
      <c r="G116" s="20"/>
    </row>
    <row r="117" spans="3:7" x14ac:dyDescent="0.2">
      <c r="C117" s="20"/>
      <c r="D117" s="20"/>
      <c r="E117" s="20"/>
      <c r="F117" s="20"/>
      <c r="G117" s="20"/>
    </row>
    <row r="118" spans="3:7" x14ac:dyDescent="0.2">
      <c r="C118" s="20"/>
      <c r="D118" s="20"/>
      <c r="E118" s="20"/>
      <c r="F118" s="20"/>
      <c r="G118" s="20"/>
    </row>
    <row r="119" spans="3:7" x14ac:dyDescent="0.2">
      <c r="C119" s="20"/>
      <c r="D119" s="20"/>
      <c r="E119" s="20"/>
      <c r="F119" s="20"/>
      <c r="G119" s="20"/>
    </row>
    <row r="120" spans="3:7" x14ac:dyDescent="0.2">
      <c r="C120" s="20"/>
      <c r="D120" s="20"/>
      <c r="E120" s="20"/>
      <c r="F120" s="20"/>
      <c r="G120" s="20"/>
    </row>
    <row r="121" spans="3:7" x14ac:dyDescent="0.2">
      <c r="C121" s="20"/>
      <c r="D121" s="20"/>
      <c r="E121" s="20"/>
      <c r="F121" s="20"/>
      <c r="G121" s="20"/>
    </row>
    <row r="122" spans="3:7" x14ac:dyDescent="0.2">
      <c r="C122" s="20"/>
      <c r="D122" s="20"/>
      <c r="E122" s="20"/>
      <c r="F122" s="20"/>
      <c r="G122" s="20"/>
    </row>
    <row r="123" spans="3:7" x14ac:dyDescent="0.2">
      <c r="C123" s="20"/>
      <c r="D123" s="20"/>
      <c r="E123" s="20"/>
      <c r="F123" s="20"/>
      <c r="G123" s="20"/>
    </row>
    <row r="124" spans="3:7" x14ac:dyDescent="0.2">
      <c r="C124" s="20"/>
      <c r="D124" s="20"/>
      <c r="E124" s="20"/>
      <c r="F124" s="20"/>
      <c r="G124" s="20"/>
    </row>
    <row r="125" spans="3:7" x14ac:dyDescent="0.2">
      <c r="C125" s="20"/>
      <c r="D125" s="20"/>
      <c r="E125" s="20"/>
      <c r="F125" s="20"/>
      <c r="G125" s="20"/>
    </row>
    <row r="126" spans="3:7" x14ac:dyDescent="0.2">
      <c r="C126" s="20"/>
      <c r="D126" s="20"/>
      <c r="E126" s="20"/>
      <c r="F126" s="20"/>
      <c r="G126" s="20"/>
    </row>
    <row r="127" spans="3:7" x14ac:dyDescent="0.2">
      <c r="C127" s="20"/>
      <c r="D127" s="20"/>
      <c r="E127" s="20"/>
      <c r="F127" s="20"/>
      <c r="G127" s="20"/>
    </row>
    <row r="128" spans="3:7" x14ac:dyDescent="0.2">
      <c r="C128" s="20"/>
      <c r="D128" s="20"/>
      <c r="E128" s="20"/>
      <c r="F128" s="20"/>
      <c r="G128" s="20"/>
    </row>
    <row r="129" spans="3:7" x14ac:dyDescent="0.2">
      <c r="C129" s="20"/>
      <c r="D129" s="20"/>
      <c r="E129" s="20"/>
      <c r="F129" s="20"/>
      <c r="G129" s="20"/>
    </row>
    <row r="130" spans="3:7" x14ac:dyDescent="0.2">
      <c r="C130" s="20"/>
      <c r="D130" s="20"/>
      <c r="E130" s="20"/>
      <c r="F130" s="20"/>
      <c r="G130" s="20"/>
    </row>
    <row r="131" spans="3:7" x14ac:dyDescent="0.2">
      <c r="C131" s="20"/>
      <c r="D131" s="20"/>
      <c r="E131" s="20"/>
      <c r="F131" s="20"/>
      <c r="G131" s="20"/>
    </row>
    <row r="132" spans="3:7" x14ac:dyDescent="0.2">
      <c r="C132" s="20"/>
      <c r="D132" s="20"/>
      <c r="E132" s="20"/>
      <c r="F132" s="20"/>
      <c r="G132" s="20"/>
    </row>
    <row r="133" spans="3:7" x14ac:dyDescent="0.2">
      <c r="C133" s="20"/>
      <c r="D133" s="20"/>
      <c r="E133" s="20"/>
      <c r="F133" s="20"/>
      <c r="G133" s="20"/>
    </row>
    <row r="134" spans="3:7" x14ac:dyDescent="0.2">
      <c r="C134" s="20"/>
      <c r="D134" s="20"/>
      <c r="E134" s="20"/>
      <c r="F134" s="20"/>
      <c r="G134" s="20"/>
    </row>
    <row r="135" spans="3:7" x14ac:dyDescent="0.2">
      <c r="C135" s="20"/>
      <c r="D135" s="20"/>
      <c r="E135" s="20"/>
      <c r="F135" s="20"/>
      <c r="G135" s="20"/>
    </row>
    <row r="136" spans="3:7" x14ac:dyDescent="0.2">
      <c r="C136" s="20"/>
      <c r="D136" s="20"/>
      <c r="E136" s="20"/>
      <c r="F136" s="20"/>
      <c r="G136" s="20"/>
    </row>
    <row r="137" spans="3:7" x14ac:dyDescent="0.2">
      <c r="C137" s="20"/>
      <c r="D137" s="20"/>
      <c r="E137" s="20"/>
      <c r="F137" s="20"/>
      <c r="G137" s="20"/>
    </row>
    <row r="138" spans="3:7" x14ac:dyDescent="0.2">
      <c r="C138" s="20"/>
      <c r="D138" s="20"/>
      <c r="E138" s="20"/>
      <c r="F138" s="20"/>
      <c r="G138" s="20"/>
    </row>
    <row r="139" spans="3:7" x14ac:dyDescent="0.2">
      <c r="C139" s="20"/>
      <c r="D139" s="20"/>
      <c r="E139" s="20"/>
      <c r="F139" s="20"/>
      <c r="G139" s="20"/>
    </row>
    <row r="140" spans="3:7" x14ac:dyDescent="0.2">
      <c r="C140" s="20"/>
      <c r="D140" s="20"/>
      <c r="E140" s="20"/>
      <c r="F140" s="20"/>
      <c r="G140" s="20"/>
    </row>
    <row r="141" spans="3:7" x14ac:dyDescent="0.2">
      <c r="C141" s="20"/>
      <c r="D141" s="20"/>
      <c r="E141" s="20"/>
      <c r="F141" s="20"/>
      <c r="G141" s="20"/>
    </row>
    <row r="142" spans="3:7" x14ac:dyDescent="0.2">
      <c r="C142" s="20"/>
      <c r="D142" s="20"/>
      <c r="E142" s="20"/>
      <c r="F142" s="20"/>
      <c r="G142" s="20"/>
    </row>
    <row r="143" spans="3:7" x14ac:dyDescent="0.2">
      <c r="C143" s="20"/>
      <c r="D143" s="20"/>
      <c r="E143" s="20"/>
      <c r="F143" s="20"/>
      <c r="G143" s="20"/>
    </row>
    <row r="144" spans="3:7" x14ac:dyDescent="0.2">
      <c r="C144" s="20"/>
      <c r="D144" s="20"/>
      <c r="E144" s="20"/>
      <c r="F144" s="20"/>
      <c r="G144" s="20"/>
    </row>
    <row r="145" spans="3:7" x14ac:dyDescent="0.2">
      <c r="C145" s="20"/>
      <c r="D145" s="20"/>
      <c r="E145" s="20"/>
      <c r="F145" s="20"/>
      <c r="G145" s="20"/>
    </row>
    <row r="146" spans="3:7" x14ac:dyDescent="0.2">
      <c r="C146" s="20"/>
      <c r="D146" s="20"/>
      <c r="E146" s="20"/>
      <c r="F146" s="20"/>
      <c r="G146" s="20"/>
    </row>
    <row r="147" spans="3:7" x14ac:dyDescent="0.2">
      <c r="C147" s="20"/>
      <c r="D147" s="20"/>
      <c r="E147" s="20"/>
      <c r="F147" s="20"/>
      <c r="G147" s="20"/>
    </row>
    <row r="148" spans="3:7" x14ac:dyDescent="0.2">
      <c r="C148" s="20"/>
      <c r="D148" s="20"/>
      <c r="E148" s="20"/>
      <c r="F148" s="20"/>
      <c r="G148" s="20"/>
    </row>
    <row r="149" spans="3:7" x14ac:dyDescent="0.2">
      <c r="C149" s="20"/>
      <c r="D149" s="20"/>
      <c r="E149" s="20"/>
      <c r="F149" s="20"/>
      <c r="G149" s="20"/>
    </row>
    <row r="150" spans="3:7" x14ac:dyDescent="0.2">
      <c r="C150" s="20"/>
      <c r="D150" s="20"/>
      <c r="E150" s="20"/>
      <c r="F150" s="20"/>
      <c r="G150" s="20"/>
    </row>
    <row r="151" spans="3:7" x14ac:dyDescent="0.2">
      <c r="C151" s="20"/>
      <c r="D151" s="20"/>
      <c r="E151" s="20"/>
      <c r="F151" s="20"/>
      <c r="G151" s="20"/>
    </row>
    <row r="152" spans="3:7" x14ac:dyDescent="0.2">
      <c r="C152" s="20"/>
      <c r="D152" s="20"/>
      <c r="E152" s="20"/>
      <c r="F152" s="20"/>
      <c r="G152" s="20"/>
    </row>
    <row r="153" spans="3:7" x14ac:dyDescent="0.2">
      <c r="C153" s="20"/>
      <c r="D153" s="20"/>
      <c r="E153" s="20"/>
      <c r="F153" s="20"/>
      <c r="G153" s="20"/>
    </row>
    <row r="154" spans="3:7" x14ac:dyDescent="0.2">
      <c r="C154" s="20"/>
      <c r="D154" s="20"/>
      <c r="E154" s="20"/>
      <c r="F154" s="20"/>
      <c r="G154" s="20"/>
    </row>
    <row r="155" spans="3:7" x14ac:dyDescent="0.2">
      <c r="C155" s="20"/>
      <c r="D155" s="20"/>
      <c r="E155" s="20"/>
      <c r="F155" s="20"/>
      <c r="G155" s="20"/>
    </row>
    <row r="156" spans="3:7" x14ac:dyDescent="0.2">
      <c r="C156" s="20"/>
      <c r="D156" s="20"/>
      <c r="E156" s="20"/>
      <c r="F156" s="20"/>
      <c r="G156" s="20"/>
    </row>
    <row r="157" spans="3:7" x14ac:dyDescent="0.2">
      <c r="C157" s="20"/>
      <c r="D157" s="20"/>
      <c r="E157" s="20"/>
      <c r="F157" s="20"/>
      <c r="G157" s="20"/>
    </row>
    <row r="158" spans="3:7" x14ac:dyDescent="0.2">
      <c r="C158" s="20"/>
      <c r="D158" s="20"/>
      <c r="E158" s="20"/>
      <c r="F158" s="20"/>
      <c r="G158" s="20"/>
    </row>
    <row r="159" spans="3:7" x14ac:dyDescent="0.2">
      <c r="C159" s="20"/>
      <c r="D159" s="20"/>
      <c r="E159" s="20"/>
      <c r="F159" s="20"/>
      <c r="G159" s="20"/>
    </row>
    <row r="160" spans="3:7" x14ac:dyDescent="0.2">
      <c r="C160" s="20"/>
      <c r="D160" s="20"/>
      <c r="E160" s="20"/>
      <c r="F160" s="20"/>
      <c r="G160" s="20"/>
    </row>
    <row r="161" spans="3:7" x14ac:dyDescent="0.2">
      <c r="C161" s="20"/>
      <c r="D161" s="20"/>
      <c r="E161" s="20"/>
      <c r="F161" s="20"/>
      <c r="G161" s="20"/>
    </row>
    <row r="162" spans="3:7" x14ac:dyDescent="0.2">
      <c r="C162" s="20"/>
      <c r="D162" s="20"/>
      <c r="E162" s="20"/>
      <c r="F162" s="20"/>
      <c r="G162" s="20"/>
    </row>
    <row r="163" spans="3:7" x14ac:dyDescent="0.2">
      <c r="C163" s="20"/>
      <c r="D163" s="20"/>
      <c r="E163" s="20"/>
      <c r="F163" s="20"/>
      <c r="G163" s="20"/>
    </row>
    <row r="164" spans="3:7" x14ac:dyDescent="0.2">
      <c r="C164" s="20"/>
      <c r="D164" s="20"/>
      <c r="E164" s="20"/>
      <c r="F164" s="20"/>
      <c r="G164" s="20"/>
    </row>
    <row r="165" spans="3:7" x14ac:dyDescent="0.2">
      <c r="C165" s="20"/>
      <c r="D165" s="20"/>
      <c r="E165" s="20"/>
      <c r="F165" s="20"/>
      <c r="G165" s="20"/>
    </row>
    <row r="166" spans="3:7" x14ac:dyDescent="0.2">
      <c r="C166" s="20"/>
      <c r="D166" s="20"/>
      <c r="E166" s="20"/>
      <c r="F166" s="20"/>
      <c r="G166" s="20"/>
    </row>
    <row r="167" spans="3:7" x14ac:dyDescent="0.2">
      <c r="C167" s="20"/>
      <c r="D167" s="20"/>
      <c r="E167" s="20"/>
      <c r="F167" s="20"/>
      <c r="G167" s="20"/>
    </row>
    <row r="168" spans="3:7" x14ac:dyDescent="0.2">
      <c r="C168" s="20"/>
      <c r="D168" s="20"/>
      <c r="E168" s="20"/>
      <c r="F168" s="20"/>
      <c r="G168" s="20"/>
    </row>
    <row r="169" spans="3:7" x14ac:dyDescent="0.2">
      <c r="C169" s="20"/>
      <c r="D169" s="20"/>
      <c r="E169" s="20"/>
      <c r="F169" s="20"/>
      <c r="G169" s="20"/>
    </row>
    <row r="170" spans="3:7" x14ac:dyDescent="0.2">
      <c r="C170" s="20"/>
      <c r="D170" s="20"/>
      <c r="E170" s="20"/>
      <c r="F170" s="20"/>
      <c r="G170" s="20"/>
    </row>
    <row r="171" spans="3:7" x14ac:dyDescent="0.2">
      <c r="C171" s="20"/>
      <c r="D171" s="20"/>
      <c r="E171" s="20"/>
      <c r="F171" s="20"/>
      <c r="G171" s="20"/>
    </row>
    <row r="172" spans="3:7" x14ac:dyDescent="0.2">
      <c r="C172" s="20"/>
      <c r="D172" s="20"/>
      <c r="E172" s="20"/>
      <c r="F172" s="20"/>
      <c r="G172" s="20"/>
    </row>
    <row r="173" spans="3:7" x14ac:dyDescent="0.2">
      <c r="C173" s="20"/>
      <c r="D173" s="20"/>
      <c r="E173" s="20"/>
      <c r="F173" s="20"/>
      <c r="G173" s="20"/>
    </row>
    <row r="174" spans="3:7" x14ac:dyDescent="0.2">
      <c r="C174" s="20"/>
      <c r="D174" s="20"/>
      <c r="E174" s="20"/>
      <c r="F174" s="20"/>
      <c r="G174" s="20"/>
    </row>
    <row r="175" spans="3:7" x14ac:dyDescent="0.2">
      <c r="C175" s="20"/>
      <c r="D175" s="20"/>
      <c r="E175" s="20"/>
      <c r="F175" s="20"/>
      <c r="G175" s="20"/>
    </row>
    <row r="176" spans="3:7" x14ac:dyDescent="0.2">
      <c r="C176" s="20"/>
      <c r="D176" s="20"/>
      <c r="E176" s="20"/>
      <c r="F176" s="20"/>
      <c r="G176" s="20"/>
    </row>
    <row r="177" spans="3:7" x14ac:dyDescent="0.2">
      <c r="C177" s="20"/>
      <c r="D177" s="20"/>
      <c r="E177" s="20"/>
      <c r="F177" s="20"/>
      <c r="G177" s="20"/>
    </row>
    <row r="178" spans="3:7" x14ac:dyDescent="0.2">
      <c r="C178" s="20"/>
      <c r="D178" s="20"/>
      <c r="E178" s="20"/>
      <c r="F178" s="20"/>
      <c r="G178" s="20"/>
    </row>
    <row r="179" spans="3:7" x14ac:dyDescent="0.2">
      <c r="C179" s="20"/>
      <c r="D179" s="20"/>
      <c r="E179" s="20"/>
      <c r="F179" s="20"/>
      <c r="G179" s="20"/>
    </row>
    <row r="180" spans="3:7" x14ac:dyDescent="0.2">
      <c r="C180" s="20"/>
      <c r="D180" s="20"/>
      <c r="E180" s="20"/>
      <c r="F180" s="20"/>
      <c r="G180" s="20"/>
    </row>
    <row r="181" spans="3:7" x14ac:dyDescent="0.2">
      <c r="C181" s="20"/>
      <c r="D181" s="20"/>
      <c r="E181" s="20"/>
      <c r="F181" s="20"/>
      <c r="G181" s="20"/>
    </row>
    <row r="182" spans="3:7" x14ac:dyDescent="0.2">
      <c r="C182" s="20"/>
      <c r="D182" s="20"/>
      <c r="E182" s="20"/>
      <c r="F182" s="20"/>
      <c r="G182" s="20"/>
    </row>
    <row r="183" spans="3:7" x14ac:dyDescent="0.2">
      <c r="C183" s="20"/>
      <c r="D183" s="20"/>
      <c r="E183" s="20"/>
      <c r="F183" s="20"/>
      <c r="G183" s="20"/>
    </row>
    <row r="184" spans="3:7" x14ac:dyDescent="0.2">
      <c r="C184" s="20"/>
      <c r="D184" s="20"/>
      <c r="E184" s="20"/>
      <c r="F184" s="20"/>
      <c r="G184" s="20"/>
    </row>
    <row r="185" spans="3:7" x14ac:dyDescent="0.2">
      <c r="C185" s="20"/>
      <c r="D185" s="20"/>
      <c r="E185" s="20"/>
      <c r="F185" s="20"/>
      <c r="G185" s="20"/>
    </row>
    <row r="186" spans="3:7" x14ac:dyDescent="0.2">
      <c r="C186" s="20"/>
      <c r="D186" s="20"/>
      <c r="E186" s="20"/>
      <c r="F186" s="20"/>
      <c r="G186" s="20"/>
    </row>
    <row r="187" spans="3:7" x14ac:dyDescent="0.2">
      <c r="C187" s="20"/>
      <c r="D187" s="20"/>
      <c r="E187" s="20"/>
      <c r="F187" s="20"/>
      <c r="G187" s="20"/>
    </row>
    <row r="188" spans="3:7" x14ac:dyDescent="0.2">
      <c r="C188" s="20"/>
      <c r="D188" s="20"/>
      <c r="E188" s="20"/>
      <c r="F188" s="20"/>
      <c r="G188" s="20"/>
    </row>
    <row r="189" spans="3:7" x14ac:dyDescent="0.2">
      <c r="C189" s="20"/>
      <c r="D189" s="20"/>
      <c r="E189" s="20"/>
      <c r="F189" s="20"/>
      <c r="G189" s="20"/>
    </row>
    <row r="190" spans="3:7" x14ac:dyDescent="0.2">
      <c r="C190" s="20"/>
      <c r="D190" s="20"/>
      <c r="E190" s="20"/>
      <c r="F190" s="20"/>
      <c r="G190" s="20"/>
    </row>
    <row r="191" spans="3:7" x14ac:dyDescent="0.2">
      <c r="C191" s="20"/>
      <c r="D191" s="20"/>
      <c r="E191" s="20"/>
      <c r="F191" s="20"/>
      <c r="G191" s="20"/>
    </row>
    <row r="192" spans="3:7" x14ac:dyDescent="0.2">
      <c r="C192" s="20"/>
      <c r="D192" s="20"/>
      <c r="E192" s="20"/>
      <c r="F192" s="20"/>
      <c r="G192" s="20"/>
    </row>
    <row r="193" spans="3:7" x14ac:dyDescent="0.2">
      <c r="C193" s="20"/>
      <c r="D193" s="20"/>
      <c r="E193" s="20"/>
      <c r="F193" s="20"/>
      <c r="G193" s="20"/>
    </row>
    <row r="194" spans="3:7" x14ac:dyDescent="0.2">
      <c r="C194" s="20"/>
      <c r="D194" s="20"/>
      <c r="E194" s="20"/>
      <c r="F194" s="20"/>
      <c r="G194" s="20"/>
    </row>
    <row r="195" spans="3:7" x14ac:dyDescent="0.2">
      <c r="C195" s="20"/>
      <c r="D195" s="20"/>
      <c r="E195" s="20"/>
      <c r="F195" s="20"/>
      <c r="G195" s="20"/>
    </row>
    <row r="196" spans="3:7" x14ac:dyDescent="0.2">
      <c r="C196" s="20"/>
      <c r="D196" s="20"/>
      <c r="E196" s="20"/>
      <c r="F196" s="20"/>
      <c r="G196" s="20"/>
    </row>
    <row r="197" spans="3:7" x14ac:dyDescent="0.2">
      <c r="C197" s="20"/>
      <c r="D197" s="20"/>
      <c r="E197" s="20"/>
      <c r="F197" s="20"/>
      <c r="G197" s="20"/>
    </row>
    <row r="198" spans="3:7" x14ac:dyDescent="0.2">
      <c r="C198" s="20"/>
      <c r="D198" s="20"/>
      <c r="E198" s="20"/>
      <c r="F198" s="20"/>
      <c r="G198" s="20"/>
    </row>
    <row r="199" spans="3:7" x14ac:dyDescent="0.2">
      <c r="C199" s="20"/>
      <c r="D199" s="20"/>
      <c r="E199" s="20"/>
      <c r="F199" s="20"/>
      <c r="G199" s="20"/>
    </row>
    <row r="200" spans="3:7" x14ac:dyDescent="0.2">
      <c r="C200" s="20"/>
      <c r="D200" s="20"/>
      <c r="E200" s="20"/>
      <c r="F200" s="20"/>
      <c r="G200" s="20"/>
    </row>
    <row r="201" spans="3:7" x14ac:dyDescent="0.2">
      <c r="C201" s="20"/>
      <c r="D201" s="20"/>
      <c r="E201" s="20"/>
      <c r="F201" s="20"/>
      <c r="G201" s="20"/>
    </row>
    <row r="202" spans="3:7" x14ac:dyDescent="0.2">
      <c r="C202" s="20"/>
      <c r="D202" s="20"/>
      <c r="E202" s="20"/>
      <c r="F202" s="20"/>
      <c r="G202" s="20"/>
    </row>
    <row r="203" spans="3:7" x14ac:dyDescent="0.2">
      <c r="C203" s="20"/>
      <c r="D203" s="20"/>
      <c r="E203" s="20"/>
      <c r="F203" s="20"/>
      <c r="G203" s="20"/>
    </row>
    <row r="204" spans="3:7" x14ac:dyDescent="0.2">
      <c r="C204" s="20"/>
      <c r="D204" s="20"/>
      <c r="E204" s="20"/>
      <c r="F204" s="20"/>
      <c r="G204" s="20"/>
    </row>
    <row r="205" spans="3:7" x14ac:dyDescent="0.2">
      <c r="C205" s="20"/>
      <c r="D205" s="20"/>
      <c r="E205" s="20"/>
      <c r="F205" s="20"/>
      <c r="G205" s="20"/>
    </row>
    <row r="206" spans="3:7" x14ac:dyDescent="0.2">
      <c r="C206" s="20"/>
      <c r="D206" s="20"/>
      <c r="E206" s="20"/>
      <c r="F206" s="20"/>
      <c r="G206" s="20"/>
    </row>
    <row r="207" spans="3:7" x14ac:dyDescent="0.2">
      <c r="C207" s="20"/>
      <c r="D207" s="20"/>
      <c r="E207" s="20"/>
      <c r="F207" s="20"/>
      <c r="G207" s="20"/>
    </row>
    <row r="208" spans="3:7" x14ac:dyDescent="0.2">
      <c r="C208" s="20"/>
      <c r="D208" s="20"/>
      <c r="E208" s="20"/>
      <c r="F208" s="20"/>
      <c r="G208" s="20"/>
    </row>
    <row r="209" spans="3:7" x14ac:dyDescent="0.2">
      <c r="C209" s="20"/>
      <c r="D209" s="20"/>
      <c r="E209" s="20"/>
      <c r="F209" s="20"/>
      <c r="G209" s="20"/>
    </row>
    <row r="210" spans="3:7" x14ac:dyDescent="0.2">
      <c r="C210" s="20"/>
      <c r="D210" s="20"/>
      <c r="E210" s="20"/>
      <c r="F210" s="20"/>
      <c r="G210" s="20"/>
    </row>
    <row r="211" spans="3:7" x14ac:dyDescent="0.2">
      <c r="C211" s="20"/>
      <c r="D211" s="20"/>
      <c r="E211" s="20"/>
      <c r="F211" s="20"/>
      <c r="G211" s="20"/>
    </row>
    <row r="212" spans="3:7" x14ac:dyDescent="0.2">
      <c r="C212" s="20"/>
      <c r="D212" s="20"/>
      <c r="E212" s="20"/>
      <c r="F212" s="20"/>
      <c r="G212" s="20"/>
    </row>
    <row r="213" spans="3:7" x14ac:dyDescent="0.2">
      <c r="C213" s="20"/>
      <c r="D213" s="20"/>
      <c r="E213" s="20"/>
      <c r="F213" s="20"/>
      <c r="G213" s="20"/>
    </row>
    <row r="214" spans="3:7" x14ac:dyDescent="0.2">
      <c r="C214" s="20"/>
      <c r="D214" s="20"/>
      <c r="E214" s="20"/>
      <c r="F214" s="20"/>
      <c r="G214" s="20"/>
    </row>
    <row r="215" spans="3:7" x14ac:dyDescent="0.2">
      <c r="C215" s="20"/>
      <c r="D215" s="20"/>
      <c r="E215" s="20"/>
      <c r="F215" s="20"/>
      <c r="G215" s="20"/>
    </row>
    <row r="216" spans="3:7" x14ac:dyDescent="0.2">
      <c r="C216" s="20"/>
      <c r="D216" s="20"/>
      <c r="E216" s="20"/>
      <c r="F216" s="20"/>
      <c r="G216" s="20"/>
    </row>
    <row r="217" spans="3:7" x14ac:dyDescent="0.2">
      <c r="C217" s="20"/>
      <c r="D217" s="20"/>
      <c r="E217" s="20"/>
      <c r="F217" s="20"/>
      <c r="G217" s="20"/>
    </row>
    <row r="218" spans="3:7" x14ac:dyDescent="0.2">
      <c r="C218" s="20"/>
      <c r="D218" s="20"/>
      <c r="E218" s="20"/>
      <c r="F218" s="20"/>
      <c r="G218" s="20"/>
    </row>
    <row r="219" spans="3:7" x14ac:dyDescent="0.2">
      <c r="C219" s="20"/>
      <c r="D219" s="20"/>
      <c r="E219" s="20"/>
      <c r="F219" s="20"/>
      <c r="G219" s="20"/>
    </row>
    <row r="220" spans="3:7" x14ac:dyDescent="0.2">
      <c r="C220" s="20"/>
      <c r="D220" s="20"/>
      <c r="E220" s="20"/>
      <c r="F220" s="20"/>
      <c r="G220" s="20"/>
    </row>
    <row r="221" spans="3:7" x14ac:dyDescent="0.2">
      <c r="C221" s="20"/>
      <c r="D221" s="20"/>
      <c r="E221" s="20"/>
      <c r="F221" s="20"/>
      <c r="G221" s="20"/>
    </row>
    <row r="222" spans="3:7" x14ac:dyDescent="0.2">
      <c r="C222" s="20"/>
      <c r="D222" s="20"/>
      <c r="E222" s="20"/>
      <c r="F222" s="20"/>
      <c r="G222" s="20"/>
    </row>
    <row r="223" spans="3:7" x14ac:dyDescent="0.2">
      <c r="C223" s="20"/>
      <c r="D223" s="20"/>
      <c r="E223" s="20"/>
      <c r="F223" s="20"/>
      <c r="G223" s="20"/>
    </row>
    <row r="224" spans="3:7" x14ac:dyDescent="0.2">
      <c r="C224" s="20"/>
      <c r="D224" s="20"/>
      <c r="E224" s="20"/>
      <c r="F224" s="20"/>
      <c r="G224" s="20"/>
    </row>
    <row r="225" spans="3:7" x14ac:dyDescent="0.2">
      <c r="C225" s="20"/>
      <c r="D225" s="20"/>
      <c r="E225" s="20"/>
      <c r="F225" s="20"/>
      <c r="G225" s="20"/>
    </row>
    <row r="226" spans="3:7" x14ac:dyDescent="0.2">
      <c r="C226" s="20"/>
      <c r="D226" s="20"/>
      <c r="E226" s="20"/>
      <c r="F226" s="20"/>
      <c r="G226" s="20"/>
    </row>
    <row r="227" spans="3:7" x14ac:dyDescent="0.2">
      <c r="C227" s="20"/>
      <c r="D227" s="20"/>
      <c r="E227" s="20"/>
      <c r="F227" s="20"/>
      <c r="G227" s="20"/>
    </row>
    <row r="228" spans="3:7" x14ac:dyDescent="0.2">
      <c r="C228" s="20"/>
      <c r="D228" s="20"/>
      <c r="E228" s="20"/>
      <c r="F228" s="20"/>
      <c r="G228" s="20"/>
    </row>
    <row r="229" spans="3:7" x14ac:dyDescent="0.2">
      <c r="C229" s="20"/>
      <c r="D229" s="20"/>
      <c r="E229" s="20"/>
      <c r="F229" s="20"/>
      <c r="G229" s="20"/>
    </row>
    <row r="230" spans="3:7" x14ac:dyDescent="0.2">
      <c r="C230" s="20"/>
      <c r="D230" s="20"/>
      <c r="E230" s="20"/>
      <c r="F230" s="20"/>
      <c r="G230" s="20"/>
    </row>
    <row r="231" spans="3:7" x14ac:dyDescent="0.2">
      <c r="C231" s="20"/>
      <c r="D231" s="20"/>
      <c r="E231" s="20"/>
      <c r="F231" s="20"/>
      <c r="G231" s="20"/>
    </row>
    <row r="232" spans="3:7" x14ac:dyDescent="0.2">
      <c r="C232" s="20"/>
      <c r="D232" s="20"/>
      <c r="E232" s="20"/>
      <c r="F232" s="20"/>
      <c r="G232" s="20"/>
    </row>
    <row r="233" spans="3:7" x14ac:dyDescent="0.2">
      <c r="C233" s="20"/>
      <c r="D233" s="20"/>
      <c r="E233" s="20"/>
      <c r="F233" s="20"/>
      <c r="G233" s="20"/>
    </row>
    <row r="234" spans="3:7" x14ac:dyDescent="0.2">
      <c r="C234" s="20"/>
      <c r="D234" s="20"/>
      <c r="E234" s="20"/>
      <c r="F234" s="20"/>
      <c r="G234" s="20"/>
    </row>
    <row r="235" spans="3:7" x14ac:dyDescent="0.2">
      <c r="C235" s="20"/>
      <c r="D235" s="20"/>
      <c r="E235" s="20"/>
      <c r="F235" s="20"/>
      <c r="G235" s="20"/>
    </row>
    <row r="236" spans="3:7" x14ac:dyDescent="0.2">
      <c r="C236" s="20"/>
      <c r="D236" s="20"/>
      <c r="E236" s="20"/>
      <c r="F236" s="20"/>
      <c r="G236" s="20"/>
    </row>
    <row r="237" spans="3:7" x14ac:dyDescent="0.2">
      <c r="C237" s="20"/>
      <c r="D237" s="20"/>
      <c r="E237" s="20"/>
      <c r="F237" s="20"/>
      <c r="G237" s="20"/>
    </row>
    <row r="238" spans="3:7" x14ac:dyDescent="0.2">
      <c r="C238" s="20"/>
      <c r="D238" s="20"/>
      <c r="E238" s="20"/>
      <c r="F238" s="20"/>
      <c r="G238" s="20"/>
    </row>
    <row r="239" spans="3:7" x14ac:dyDescent="0.2">
      <c r="C239" s="20"/>
      <c r="D239" s="20"/>
      <c r="E239" s="20"/>
      <c r="F239" s="20"/>
      <c r="G239" s="20"/>
    </row>
    <row r="240" spans="3:7" x14ac:dyDescent="0.2">
      <c r="C240" s="20"/>
      <c r="D240" s="20"/>
      <c r="E240" s="20"/>
      <c r="F240" s="20"/>
      <c r="G240" s="20"/>
    </row>
    <row r="241" spans="3:7" x14ac:dyDescent="0.2">
      <c r="C241" s="20"/>
      <c r="D241" s="20"/>
      <c r="E241" s="20"/>
      <c r="F241" s="20"/>
      <c r="G241" s="20"/>
    </row>
    <row r="242" spans="3:7" x14ac:dyDescent="0.2">
      <c r="C242" s="20"/>
      <c r="D242" s="20"/>
      <c r="E242" s="20"/>
      <c r="F242" s="20"/>
      <c r="G242" s="20"/>
    </row>
    <row r="243" spans="3:7" x14ac:dyDescent="0.2">
      <c r="C243" s="20"/>
      <c r="D243" s="20"/>
      <c r="E243" s="20"/>
      <c r="F243" s="20"/>
      <c r="G243" s="20"/>
    </row>
    <row r="244" spans="3:7" x14ac:dyDescent="0.2">
      <c r="C244" s="20"/>
      <c r="D244" s="20"/>
      <c r="E244" s="20"/>
      <c r="F244" s="20"/>
      <c r="G244" s="20"/>
    </row>
    <row r="245" spans="3:7" x14ac:dyDescent="0.2">
      <c r="C245" s="20"/>
      <c r="D245" s="20"/>
      <c r="E245" s="20"/>
      <c r="F245" s="20"/>
      <c r="G245" s="20"/>
    </row>
    <row r="246" spans="3:7" x14ac:dyDescent="0.2">
      <c r="C246" s="20"/>
      <c r="D246" s="20"/>
      <c r="E246" s="20"/>
      <c r="F246" s="20"/>
      <c r="G246" s="20"/>
    </row>
    <row r="247" spans="3:7" x14ac:dyDescent="0.2">
      <c r="C247" s="20"/>
      <c r="D247" s="20"/>
      <c r="E247" s="20"/>
      <c r="F247" s="20"/>
      <c r="G247" s="20"/>
    </row>
    <row r="248" spans="3:7" x14ac:dyDescent="0.2">
      <c r="C248" s="20"/>
      <c r="D248" s="20"/>
      <c r="E248" s="20"/>
      <c r="F248" s="20"/>
      <c r="G248" s="20"/>
    </row>
    <row r="249" spans="3:7" x14ac:dyDescent="0.2">
      <c r="C249" s="20"/>
      <c r="D249" s="20"/>
      <c r="E249" s="20"/>
      <c r="F249" s="20"/>
      <c r="G249" s="20"/>
    </row>
    <row r="250" spans="3:7" x14ac:dyDescent="0.2">
      <c r="C250" s="20"/>
      <c r="D250" s="20"/>
      <c r="E250" s="20"/>
      <c r="F250" s="20"/>
      <c r="G250" s="20"/>
    </row>
    <row r="251" spans="3:7" x14ac:dyDescent="0.2">
      <c r="C251" s="20"/>
      <c r="D251" s="20"/>
      <c r="E251" s="20"/>
      <c r="F251" s="20"/>
      <c r="G251" s="20"/>
    </row>
    <row r="252" spans="3:7" x14ac:dyDescent="0.2">
      <c r="C252" s="20"/>
      <c r="D252" s="20"/>
      <c r="E252" s="20"/>
      <c r="F252" s="20"/>
      <c r="G252" s="20"/>
    </row>
    <row r="253" spans="3:7" x14ac:dyDescent="0.2">
      <c r="C253" s="20"/>
      <c r="D253" s="20"/>
      <c r="E253" s="20"/>
      <c r="F253" s="20"/>
      <c r="G253" s="20"/>
    </row>
    <row r="254" spans="3:7" x14ac:dyDescent="0.2">
      <c r="C254" s="20"/>
      <c r="D254" s="20"/>
      <c r="E254" s="20"/>
      <c r="F254" s="20"/>
      <c r="G254" s="20"/>
    </row>
    <row r="255" spans="3:7" x14ac:dyDescent="0.2">
      <c r="C255" s="20"/>
      <c r="D255" s="20"/>
      <c r="E255" s="20"/>
      <c r="F255" s="20"/>
      <c r="G255" s="20"/>
    </row>
    <row r="256" spans="3:7" x14ac:dyDescent="0.2">
      <c r="C256" s="20"/>
      <c r="D256" s="20"/>
      <c r="E256" s="20"/>
      <c r="F256" s="20"/>
      <c r="G256" s="20"/>
    </row>
    <row r="257" spans="3:7" x14ac:dyDescent="0.2">
      <c r="C257" s="20"/>
      <c r="D257" s="20"/>
      <c r="E257" s="20"/>
      <c r="F257" s="20"/>
      <c r="G257" s="20"/>
    </row>
    <row r="258" spans="3:7" x14ac:dyDescent="0.2">
      <c r="C258" s="20"/>
      <c r="D258" s="20"/>
      <c r="E258" s="20"/>
      <c r="F258" s="20"/>
      <c r="G258" s="20"/>
    </row>
    <row r="259" spans="3:7" x14ac:dyDescent="0.2">
      <c r="C259" s="20"/>
      <c r="D259" s="20"/>
      <c r="E259" s="20"/>
      <c r="F259" s="20"/>
      <c r="G259" s="20"/>
    </row>
    <row r="260" spans="3:7" x14ac:dyDescent="0.2">
      <c r="C260" s="20"/>
      <c r="D260" s="20"/>
      <c r="E260" s="20"/>
      <c r="F260" s="20"/>
      <c r="G260" s="20"/>
    </row>
    <row r="261" spans="3:7" x14ac:dyDescent="0.2">
      <c r="C261" s="20"/>
      <c r="D261" s="20"/>
      <c r="E261" s="20"/>
      <c r="F261" s="20"/>
      <c r="G261" s="20"/>
    </row>
    <row r="262" spans="3:7" x14ac:dyDescent="0.2">
      <c r="C262" s="20"/>
      <c r="D262" s="20"/>
      <c r="E262" s="20"/>
      <c r="F262" s="20"/>
      <c r="G262" s="20"/>
    </row>
    <row r="263" spans="3:7" x14ac:dyDescent="0.2">
      <c r="C263" s="20"/>
      <c r="D263" s="20"/>
      <c r="E263" s="20"/>
      <c r="F263" s="20"/>
      <c r="G263" s="20"/>
    </row>
    <row r="264" spans="3:7" x14ac:dyDescent="0.2">
      <c r="C264" s="20"/>
      <c r="D264" s="20"/>
      <c r="E264" s="20"/>
      <c r="F264" s="20"/>
      <c r="G264" s="20"/>
    </row>
    <row r="265" spans="3:7" x14ac:dyDescent="0.2">
      <c r="C265" s="20"/>
      <c r="D265" s="20"/>
      <c r="E265" s="20"/>
      <c r="F265" s="20"/>
      <c r="G265" s="20"/>
    </row>
    <row r="266" spans="3:7" x14ac:dyDescent="0.2">
      <c r="C266" s="20"/>
      <c r="D266" s="20"/>
      <c r="E266" s="20"/>
      <c r="F266" s="20"/>
      <c r="G266" s="20"/>
    </row>
    <row r="267" spans="3:7" x14ac:dyDescent="0.2">
      <c r="C267" s="20"/>
      <c r="D267" s="20"/>
      <c r="E267" s="20"/>
      <c r="F267" s="20"/>
      <c r="G267" s="20"/>
    </row>
    <row r="268" spans="3:7" x14ac:dyDescent="0.2">
      <c r="C268" s="20"/>
      <c r="D268" s="20"/>
      <c r="E268" s="20"/>
      <c r="F268" s="20"/>
      <c r="G268" s="20"/>
    </row>
    <row r="269" spans="3:7" x14ac:dyDescent="0.2">
      <c r="C269" s="20"/>
      <c r="D269" s="20"/>
      <c r="E269" s="20"/>
      <c r="F269" s="20"/>
      <c r="G269" s="20"/>
    </row>
    <row r="270" spans="3:7" x14ac:dyDescent="0.2">
      <c r="C270" s="20"/>
      <c r="D270" s="20"/>
      <c r="E270" s="20"/>
      <c r="F270" s="20"/>
      <c r="G270" s="20"/>
    </row>
    <row r="271" spans="3:7" x14ac:dyDescent="0.2">
      <c r="C271" s="20"/>
      <c r="D271" s="20"/>
      <c r="E271" s="20"/>
      <c r="F271" s="20"/>
      <c r="G271" s="20"/>
    </row>
    <row r="272" spans="3:7" x14ac:dyDescent="0.2">
      <c r="C272" s="20"/>
      <c r="D272" s="20"/>
      <c r="E272" s="20"/>
      <c r="F272" s="20"/>
      <c r="G272" s="20"/>
    </row>
    <row r="273" spans="3:7" x14ac:dyDescent="0.2">
      <c r="C273" s="20"/>
      <c r="D273" s="20"/>
      <c r="E273" s="20"/>
      <c r="F273" s="20"/>
      <c r="G273" s="20"/>
    </row>
    <row r="274" spans="3:7" x14ac:dyDescent="0.2">
      <c r="C274" s="20"/>
      <c r="D274" s="20"/>
      <c r="E274" s="20"/>
      <c r="F274" s="20"/>
      <c r="G274" s="20"/>
    </row>
    <row r="275" spans="3:7" x14ac:dyDescent="0.2">
      <c r="C275" s="20"/>
      <c r="D275" s="20"/>
      <c r="E275" s="20"/>
      <c r="F275" s="20"/>
      <c r="G275" s="20"/>
    </row>
    <row r="276" spans="3:7" x14ac:dyDescent="0.2">
      <c r="C276" s="20"/>
      <c r="D276" s="20"/>
      <c r="E276" s="20"/>
      <c r="F276" s="20"/>
      <c r="G276" s="20"/>
    </row>
    <row r="277" spans="3:7" x14ac:dyDescent="0.2">
      <c r="C277" s="20"/>
      <c r="D277" s="20"/>
      <c r="E277" s="20"/>
      <c r="F277" s="20"/>
      <c r="G277" s="20"/>
    </row>
    <row r="278" spans="3:7" x14ac:dyDescent="0.2">
      <c r="C278" s="20"/>
      <c r="D278" s="20"/>
      <c r="E278" s="20"/>
      <c r="F278" s="20"/>
      <c r="G278" s="20"/>
    </row>
    <row r="279" spans="3:7" x14ac:dyDescent="0.2">
      <c r="C279" s="20"/>
      <c r="D279" s="20"/>
      <c r="E279" s="20"/>
      <c r="F279" s="20"/>
      <c r="G279" s="20"/>
    </row>
    <row r="280" spans="3:7" x14ac:dyDescent="0.2">
      <c r="C280" s="20"/>
      <c r="D280" s="20"/>
      <c r="E280" s="20"/>
      <c r="F280" s="20"/>
      <c r="G280" s="20"/>
    </row>
    <row r="281" spans="3:7" x14ac:dyDescent="0.2">
      <c r="C281" s="20"/>
      <c r="D281" s="20"/>
      <c r="E281" s="20"/>
      <c r="F281" s="20"/>
      <c r="G281" s="20"/>
    </row>
    <row r="282" spans="3:7" x14ac:dyDescent="0.2">
      <c r="C282" s="20"/>
      <c r="D282" s="20"/>
      <c r="E282" s="20"/>
      <c r="F282" s="20"/>
      <c r="G282" s="20"/>
    </row>
    <row r="283" spans="3:7" x14ac:dyDescent="0.2">
      <c r="C283" s="20"/>
      <c r="D283" s="20"/>
      <c r="E283" s="20"/>
      <c r="F283" s="20"/>
      <c r="G283" s="20"/>
    </row>
    <row r="284" spans="3:7" x14ac:dyDescent="0.2">
      <c r="C284" s="20"/>
      <c r="D284" s="20"/>
      <c r="E284" s="20"/>
      <c r="F284" s="20"/>
      <c r="G284" s="20"/>
    </row>
    <row r="285" spans="3:7" x14ac:dyDescent="0.2">
      <c r="C285" s="20"/>
      <c r="D285" s="20"/>
      <c r="E285" s="20"/>
      <c r="F285" s="20"/>
      <c r="G285" s="20"/>
    </row>
    <row r="286" spans="3:7" x14ac:dyDescent="0.2">
      <c r="C286" s="20"/>
      <c r="D286" s="20"/>
      <c r="E286" s="20"/>
      <c r="F286" s="20"/>
      <c r="G286" s="20"/>
    </row>
    <row r="287" spans="3:7" x14ac:dyDescent="0.2">
      <c r="C287" s="20"/>
      <c r="D287" s="20"/>
      <c r="E287" s="20"/>
      <c r="F287" s="20"/>
      <c r="G287" s="20"/>
    </row>
    <row r="288" spans="3:7" x14ac:dyDescent="0.2">
      <c r="C288" s="20"/>
      <c r="D288" s="20"/>
      <c r="E288" s="20"/>
      <c r="F288" s="20"/>
      <c r="G288" s="20"/>
    </row>
    <row r="289" spans="3:7" x14ac:dyDescent="0.2">
      <c r="C289" s="20"/>
      <c r="D289" s="20"/>
      <c r="E289" s="20"/>
      <c r="F289" s="20"/>
      <c r="G289" s="20"/>
    </row>
    <row r="290" spans="3:7" x14ac:dyDescent="0.2">
      <c r="C290" s="20"/>
      <c r="D290" s="20"/>
      <c r="E290" s="20"/>
      <c r="F290" s="20"/>
      <c r="G290" s="20"/>
    </row>
    <row r="291" spans="3:7" x14ac:dyDescent="0.2">
      <c r="C291" s="20"/>
      <c r="D291" s="20"/>
      <c r="E291" s="20"/>
      <c r="F291" s="20"/>
      <c r="G291" s="20"/>
    </row>
    <row r="292" spans="3:7" x14ac:dyDescent="0.2">
      <c r="C292" s="20"/>
      <c r="D292" s="20"/>
      <c r="E292" s="20"/>
      <c r="F292" s="20"/>
      <c r="G292" s="20"/>
    </row>
    <row r="293" spans="3:7" x14ac:dyDescent="0.2">
      <c r="C293" s="20"/>
      <c r="D293" s="20"/>
      <c r="E293" s="20"/>
      <c r="F293" s="20"/>
      <c r="G293" s="20"/>
    </row>
    <row r="294" spans="3:7" x14ac:dyDescent="0.2">
      <c r="C294" s="20"/>
      <c r="D294" s="20"/>
      <c r="E294" s="20"/>
      <c r="F294" s="20"/>
      <c r="G294" s="20"/>
    </row>
    <row r="295" spans="3:7" x14ac:dyDescent="0.2">
      <c r="C295" s="20"/>
      <c r="D295" s="20"/>
      <c r="E295" s="20"/>
      <c r="F295" s="20"/>
      <c r="G295" s="20"/>
    </row>
    <row r="296" spans="3:7" x14ac:dyDescent="0.2">
      <c r="C296" s="20"/>
      <c r="D296" s="20"/>
      <c r="E296" s="20"/>
      <c r="F296" s="20"/>
      <c r="G296" s="20"/>
    </row>
    <row r="297" spans="3:7" x14ac:dyDescent="0.2">
      <c r="C297" s="20"/>
      <c r="D297" s="20"/>
      <c r="E297" s="20"/>
      <c r="F297" s="20"/>
      <c r="G297" s="20"/>
    </row>
    <row r="298" spans="3:7" x14ac:dyDescent="0.2">
      <c r="C298" s="20"/>
      <c r="D298" s="20"/>
      <c r="E298" s="20"/>
      <c r="F298" s="20"/>
      <c r="G298" s="20"/>
    </row>
    <row r="299" spans="3:7" x14ac:dyDescent="0.2">
      <c r="C299" s="20"/>
      <c r="D299" s="20"/>
      <c r="E299" s="20"/>
      <c r="F299" s="20"/>
      <c r="G299" s="20"/>
    </row>
    <row r="300" spans="3:7" x14ac:dyDescent="0.2">
      <c r="C300" s="20"/>
      <c r="D300" s="20"/>
      <c r="E300" s="20"/>
      <c r="F300" s="20"/>
      <c r="G300" s="20"/>
    </row>
    <row r="301" spans="3:7" x14ac:dyDescent="0.2">
      <c r="C301" s="20"/>
      <c r="D301" s="20"/>
      <c r="E301" s="20"/>
      <c r="F301" s="20"/>
      <c r="G301" s="20"/>
    </row>
    <row r="302" spans="3:7" x14ac:dyDescent="0.2">
      <c r="C302" s="20"/>
      <c r="D302" s="20"/>
      <c r="E302" s="20"/>
      <c r="F302" s="20"/>
      <c r="G302" s="20"/>
    </row>
    <row r="303" spans="3:7" x14ac:dyDescent="0.2">
      <c r="C303" s="20"/>
      <c r="D303" s="20"/>
      <c r="E303" s="20"/>
      <c r="F303" s="20"/>
      <c r="G303" s="20"/>
    </row>
    <row r="304" spans="3:7" x14ac:dyDescent="0.2">
      <c r="C304" s="20"/>
      <c r="D304" s="20"/>
      <c r="E304" s="20"/>
      <c r="F304" s="20"/>
      <c r="G304" s="20"/>
    </row>
    <row r="305" spans="3:7" x14ac:dyDescent="0.2">
      <c r="C305" s="20"/>
      <c r="D305" s="20"/>
      <c r="E305" s="20"/>
      <c r="F305" s="20"/>
      <c r="G305" s="20"/>
    </row>
    <row r="306" spans="3:7" x14ac:dyDescent="0.2">
      <c r="C306" s="20"/>
      <c r="D306" s="20"/>
      <c r="E306" s="20"/>
      <c r="F306" s="20"/>
      <c r="G306" s="20"/>
    </row>
    <row r="307" spans="3:7" x14ac:dyDescent="0.2">
      <c r="C307" s="20"/>
      <c r="D307" s="20"/>
      <c r="E307" s="20"/>
      <c r="F307" s="20"/>
      <c r="G307" s="20"/>
    </row>
    <row r="308" spans="3:7" x14ac:dyDescent="0.2">
      <c r="C308" s="20"/>
      <c r="D308" s="20"/>
      <c r="E308" s="20"/>
      <c r="F308" s="20"/>
      <c r="G308" s="20"/>
    </row>
    <row r="309" spans="3:7" x14ac:dyDescent="0.2">
      <c r="C309" s="20"/>
      <c r="D309" s="20"/>
      <c r="E309" s="20"/>
      <c r="F309" s="20"/>
      <c r="G309" s="20"/>
    </row>
    <row r="310" spans="3:7" x14ac:dyDescent="0.2">
      <c r="C310" s="20"/>
      <c r="D310" s="20"/>
      <c r="E310" s="20"/>
      <c r="F310" s="20"/>
      <c r="G310" s="20"/>
    </row>
    <row r="311" spans="3:7" x14ac:dyDescent="0.2">
      <c r="C311" s="20"/>
      <c r="D311" s="20"/>
      <c r="E311" s="20"/>
      <c r="F311" s="20"/>
      <c r="G311" s="20"/>
    </row>
    <row r="312" spans="3:7" x14ac:dyDescent="0.2">
      <c r="C312" s="20"/>
      <c r="D312" s="20"/>
      <c r="E312" s="20"/>
      <c r="F312" s="20"/>
      <c r="G312" s="20"/>
    </row>
    <row r="313" spans="3:7" x14ac:dyDescent="0.2">
      <c r="C313" s="20"/>
      <c r="D313" s="20"/>
      <c r="E313" s="20"/>
      <c r="F313" s="20"/>
      <c r="G313" s="20"/>
    </row>
    <row r="314" spans="3:7" x14ac:dyDescent="0.2">
      <c r="C314" s="20"/>
      <c r="D314" s="20"/>
      <c r="E314" s="20"/>
      <c r="F314" s="20"/>
      <c r="G314" s="20"/>
    </row>
    <row r="315" spans="3:7" x14ac:dyDescent="0.2">
      <c r="C315" s="20"/>
      <c r="D315" s="20"/>
      <c r="E315" s="20"/>
      <c r="F315" s="20"/>
      <c r="G315" s="20"/>
    </row>
    <row r="316" spans="3:7" x14ac:dyDescent="0.2">
      <c r="C316" s="20"/>
      <c r="D316" s="20"/>
      <c r="E316" s="20"/>
      <c r="F316" s="20"/>
      <c r="G316" s="20"/>
    </row>
    <row r="317" spans="3:7" x14ac:dyDescent="0.2">
      <c r="C317" s="20"/>
      <c r="D317" s="20"/>
      <c r="E317" s="20"/>
      <c r="F317" s="20"/>
      <c r="G317" s="20"/>
    </row>
    <row r="318" spans="3:7" x14ac:dyDescent="0.2">
      <c r="C318" s="20"/>
      <c r="D318" s="20"/>
      <c r="E318" s="20"/>
      <c r="F318" s="20"/>
      <c r="G318" s="20"/>
    </row>
    <row r="319" spans="3:7" x14ac:dyDescent="0.2">
      <c r="C319" s="20"/>
      <c r="D319" s="20"/>
      <c r="E319" s="20"/>
      <c r="F319" s="20"/>
      <c r="G319" s="20"/>
    </row>
    <row r="320" spans="3:7" x14ac:dyDescent="0.2">
      <c r="C320" s="20"/>
      <c r="D320" s="20"/>
      <c r="E320" s="20"/>
      <c r="F320" s="20"/>
      <c r="G320" s="20"/>
    </row>
  </sheetData>
  <dataValidations disablePrompts="1" count="2">
    <dataValidation type="list" showInputMessage="1" showErrorMessage="1" sqref="I3:I7" xr:uid="{7B22BFC1-8980-4B47-B56E-8F5C326A95D5}">
      <formula1>Kommune</formula1>
    </dataValidation>
    <dataValidation type="list" showInputMessage="1" showErrorMessage="1" sqref="I8" xr:uid="{98D58899-6344-4E1F-9894-F76F9F1A231F}">
      <formula1>Løntrin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C7ADC-2D71-4B9B-AD36-D603CCBCCB1C}">
  <dimension ref="A1:M59"/>
  <sheetViews>
    <sheetView workbookViewId="0">
      <selection activeCell="E9" sqref="E9"/>
    </sheetView>
  </sheetViews>
  <sheetFormatPr defaultColWidth="8.7109375" defaultRowHeight="12.75" x14ac:dyDescent="0.2"/>
  <cols>
    <col min="1" max="1" width="8.7109375" style="14"/>
    <col min="2" max="2" width="25" style="14" customWidth="1"/>
    <col min="3" max="3" width="11.28515625" style="14" customWidth="1"/>
    <col min="4" max="7" width="10.85546875" style="14" customWidth="1"/>
    <col min="8" max="8" width="8.7109375" style="14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6384" width="8.7109375" style="14"/>
  </cols>
  <sheetData>
    <row r="1" spans="1:13" x14ac:dyDescent="0.2">
      <c r="A1" s="1" t="s">
        <v>82</v>
      </c>
    </row>
    <row r="2" spans="1:13" x14ac:dyDescent="0.2">
      <c r="A2" s="2" t="s">
        <v>71</v>
      </c>
    </row>
    <row r="3" spans="1:13" x14ac:dyDescent="0.2">
      <c r="A3" s="2"/>
    </row>
    <row r="4" spans="1:13" ht="13.5" thickBot="1" x14ac:dyDescent="0.25">
      <c r="A4" s="25" t="s">
        <v>77</v>
      </c>
    </row>
    <row r="5" spans="1:13" ht="13.5" thickBot="1" x14ac:dyDescent="0.25">
      <c r="A5" s="14" t="s">
        <v>78</v>
      </c>
      <c r="D5" s="26"/>
    </row>
    <row r="6" spans="1:13" ht="13.5" thickBot="1" x14ac:dyDescent="0.25">
      <c r="A6" s="14" t="s">
        <v>79</v>
      </c>
      <c r="D6" s="27">
        <f>+D5*(100%+D7)</f>
        <v>0</v>
      </c>
    </row>
    <row r="7" spans="1:13" x14ac:dyDescent="0.2">
      <c r="A7" s="14" t="s">
        <v>80</v>
      </c>
      <c r="D7" s="24">
        <f>+'Løntabel oktober 2018'!D7</f>
        <v>2.0299999999999999E-2</v>
      </c>
    </row>
    <row r="9" spans="1:13" x14ac:dyDescent="0.2">
      <c r="A9" s="14" t="s">
        <v>1</v>
      </c>
      <c r="D9" s="15">
        <v>5.5E-2</v>
      </c>
    </row>
    <row r="10" spans="1:13" x14ac:dyDescent="0.2">
      <c r="A10" s="14" t="s">
        <v>2</v>
      </c>
      <c r="D10" s="15">
        <v>0.11</v>
      </c>
    </row>
    <row r="13" spans="1:13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3" x14ac:dyDescent="0.2">
      <c r="A14" s="2"/>
      <c r="B14" s="2"/>
      <c r="C14" s="2"/>
      <c r="D14" s="2"/>
      <c r="E14" s="2"/>
      <c r="F14" s="2"/>
      <c r="G14" s="2"/>
    </row>
    <row r="15" spans="1:13" x14ac:dyDescent="0.2">
      <c r="A15" s="2"/>
      <c r="B15" s="1" t="s">
        <v>9</v>
      </c>
      <c r="C15" s="2"/>
      <c r="D15" s="2"/>
      <c r="E15" s="2"/>
      <c r="F15" s="2"/>
      <c r="G15" s="2"/>
    </row>
    <row r="16" spans="1:13" x14ac:dyDescent="0.2">
      <c r="A16" s="4">
        <v>19</v>
      </c>
      <c r="B16" s="5" t="s">
        <v>10</v>
      </c>
      <c r="C16" s="6">
        <f>+'Løntabel oktober 2018'!C15/160.33</f>
        <v>153.35340699925331</v>
      </c>
      <c r="D16" s="6">
        <f>+'Løntabel oktober 2018'!D15/160.33</f>
        <v>155.86475627393361</v>
      </c>
      <c r="E16" s="6">
        <f>+'Løntabel oktober 2018'!E15/160.33</f>
        <v>157.60349064495003</v>
      </c>
      <c r="F16" s="6">
        <f>+'Løntabel oktober 2018'!F15/160.33</f>
        <v>160.11491160675484</v>
      </c>
      <c r="G16" s="6">
        <f>+'Løntabel oktober 2018'!G15/160.33</f>
        <v>161.85371907301891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</row>
    <row r="17" spans="1:13" x14ac:dyDescent="0.2">
      <c r="A17" s="2"/>
      <c r="B17" s="14" t="s">
        <v>16</v>
      </c>
      <c r="C17" s="16">
        <f>C16*$D$9</f>
        <v>8.4344373849589314</v>
      </c>
      <c r="D17" s="16">
        <f>D16*$D$9</f>
        <v>8.5725615950663485</v>
      </c>
      <c r="E17" s="16">
        <f>E16*$D$9</f>
        <v>8.6681919854722516</v>
      </c>
      <c r="F17" s="16">
        <f>F16*$D$9</f>
        <v>8.8063201383715164</v>
      </c>
      <c r="G17" s="16">
        <f>G16*$D$9</f>
        <v>8.9019545490160397</v>
      </c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</row>
    <row r="18" spans="1:13" x14ac:dyDescent="0.2">
      <c r="A18" s="2"/>
      <c r="B18" s="14" t="s">
        <v>22</v>
      </c>
      <c r="C18" s="16">
        <f>C16-C17</f>
        <v>144.91896961429438</v>
      </c>
      <c r="D18" s="16">
        <f>D16-D17</f>
        <v>147.29219467886725</v>
      </c>
      <c r="E18" s="16">
        <f>E16-E17</f>
        <v>148.93529865947778</v>
      </c>
      <c r="F18" s="16">
        <f>F16-F17</f>
        <v>151.30859146838333</v>
      </c>
      <c r="G18" s="16">
        <f>G16-G17</f>
        <v>152.95176452400287</v>
      </c>
      <c r="I18" s="2" t="s">
        <v>23</v>
      </c>
      <c r="J18" s="8" t="s">
        <v>24</v>
      </c>
      <c r="K18" s="2" t="s">
        <v>25</v>
      </c>
      <c r="L18" s="14" t="s">
        <v>26</v>
      </c>
    </row>
    <row r="19" spans="1:13" x14ac:dyDescent="0.2">
      <c r="A19" s="2"/>
      <c r="B19" s="14" t="s">
        <v>27</v>
      </c>
      <c r="C19" s="16">
        <f>C16*$D$10</f>
        <v>16.868874769917863</v>
      </c>
      <c r="D19" s="16">
        <f>D16*$D$10</f>
        <v>17.145123190132697</v>
      </c>
      <c r="E19" s="16">
        <f>E16*$D$10</f>
        <v>17.336383970944503</v>
      </c>
      <c r="F19" s="16">
        <f>F16*$D$10</f>
        <v>17.612640276743033</v>
      </c>
      <c r="G19" s="16">
        <f>G16*$D$10</f>
        <v>17.803909098032079</v>
      </c>
      <c r="I19" s="2"/>
      <c r="J19" s="8"/>
      <c r="K19" s="2"/>
    </row>
    <row r="20" spans="1:13" x14ac:dyDescent="0.2">
      <c r="A20" s="2"/>
      <c r="B20" s="1"/>
      <c r="C20" s="2"/>
      <c r="D20" s="2"/>
      <c r="E20" s="2"/>
      <c r="F20" s="2"/>
      <c r="G20" s="2"/>
      <c r="I20" s="9" t="s">
        <v>29</v>
      </c>
      <c r="J20" s="8" t="s">
        <v>30</v>
      </c>
      <c r="K20" s="14" t="s">
        <v>31</v>
      </c>
      <c r="L20" s="14" t="s">
        <v>32</v>
      </c>
    </row>
    <row r="21" spans="1:13" x14ac:dyDescent="0.2">
      <c r="A21" s="2"/>
      <c r="B21" s="1" t="s">
        <v>33</v>
      </c>
      <c r="C21" s="2"/>
      <c r="D21" s="2"/>
      <c r="E21" s="2"/>
      <c r="F21" s="2"/>
      <c r="G21" s="2"/>
      <c r="I21" s="9" t="s">
        <v>34</v>
      </c>
      <c r="J21" s="8" t="s">
        <v>35</v>
      </c>
      <c r="K21" s="14" t="s">
        <v>36</v>
      </c>
      <c r="L21" s="14" t="s">
        <v>37</v>
      </c>
    </row>
    <row r="22" spans="1:13" x14ac:dyDescent="0.2">
      <c r="A22" s="4">
        <v>24</v>
      </c>
      <c r="B22" s="5" t="s">
        <v>10</v>
      </c>
      <c r="C22" s="6">
        <f>+'Løntabel oktober 2018'!C21/160.33</f>
        <v>165.5153377774501</v>
      </c>
      <c r="D22" s="6">
        <f>+'Løntabel oktober 2018'!D21/160.33</f>
        <v>168.01122355023855</v>
      </c>
      <c r="E22" s="6">
        <f>+'Løntabel oktober 2018'!E21/160.33</f>
        <v>169.73946418427238</v>
      </c>
      <c r="F22" s="6">
        <f>+'Løntabel oktober 2018'!F21/160.33</f>
        <v>172.23534995706081</v>
      </c>
      <c r="G22" s="6">
        <f>+'Løntabel oktober 2018'!G21/160.33</f>
        <v>173.96292065992321</v>
      </c>
      <c r="I22" s="9" t="s">
        <v>38</v>
      </c>
      <c r="J22" s="8" t="s">
        <v>39</v>
      </c>
      <c r="K22" s="2" t="s">
        <v>40</v>
      </c>
      <c r="L22" s="14" t="s">
        <v>41</v>
      </c>
    </row>
    <row r="23" spans="1:13" x14ac:dyDescent="0.2">
      <c r="A23" s="2"/>
      <c r="B23" s="2" t="s">
        <v>16</v>
      </c>
      <c r="C23" s="16">
        <f>C22*$D$9</f>
        <v>9.1033435777597553</v>
      </c>
      <c r="D23" s="16">
        <f>D22*$D$9</f>
        <v>9.2406172952631209</v>
      </c>
      <c r="E23" s="16">
        <f>E22*$D$9</f>
        <v>9.3356705301349816</v>
      </c>
      <c r="F23" s="16">
        <f>F22*$D$9</f>
        <v>9.4729442476383436</v>
      </c>
      <c r="G23" s="16">
        <f>G22*$D$9</f>
        <v>9.5679606362957763</v>
      </c>
      <c r="I23" s="9" t="s">
        <v>42</v>
      </c>
      <c r="K23" s="2" t="s">
        <v>43</v>
      </c>
      <c r="L23" s="2" t="s">
        <v>44</v>
      </c>
    </row>
    <row r="24" spans="1:13" x14ac:dyDescent="0.2">
      <c r="A24" s="2"/>
      <c r="B24" s="2" t="s">
        <v>22</v>
      </c>
      <c r="C24" s="16">
        <f>C22-C23</f>
        <v>156.41199419969035</v>
      </c>
      <c r="D24" s="16">
        <f>D22-D23</f>
        <v>158.77060625497543</v>
      </c>
      <c r="E24" s="16">
        <f>E22-E23</f>
        <v>160.40379365413739</v>
      </c>
      <c r="F24" s="16">
        <f>F22-F23</f>
        <v>162.76240570942247</v>
      </c>
      <c r="G24" s="16">
        <f>G22-G23</f>
        <v>164.39496002362745</v>
      </c>
      <c r="I24" s="9"/>
      <c r="K24" s="2"/>
      <c r="L24" s="2"/>
    </row>
    <row r="25" spans="1:13" x14ac:dyDescent="0.2">
      <c r="A25" s="2"/>
      <c r="B25" s="2" t="s">
        <v>27</v>
      </c>
      <c r="C25" s="16">
        <f>C22*$D$10</f>
        <v>18.206687155519511</v>
      </c>
      <c r="D25" s="16">
        <f>D22*$D$10</f>
        <v>18.481234590526242</v>
      </c>
      <c r="E25" s="16">
        <f>E22*$D$10</f>
        <v>18.671341060269963</v>
      </c>
      <c r="F25" s="16">
        <f>F22*$D$10</f>
        <v>18.945888495276687</v>
      </c>
      <c r="G25" s="16">
        <f>G22*$D$10</f>
        <v>19.135921272591553</v>
      </c>
      <c r="I25" s="9" t="s">
        <v>45</v>
      </c>
      <c r="K25" s="14" t="s">
        <v>46</v>
      </c>
      <c r="L25" s="14" t="s">
        <v>47</v>
      </c>
    </row>
    <row r="26" spans="1:13" x14ac:dyDescent="0.2">
      <c r="A26" s="2"/>
      <c r="B26" s="2"/>
      <c r="C26" s="16"/>
      <c r="D26" s="16"/>
      <c r="E26" s="16"/>
      <c r="F26" s="16"/>
      <c r="G26" s="16"/>
      <c r="I26" s="9" t="s">
        <v>48</v>
      </c>
      <c r="K26" s="14" t="s">
        <v>49</v>
      </c>
      <c r="L26" s="17" t="s">
        <v>50</v>
      </c>
    </row>
    <row r="27" spans="1:13" x14ac:dyDescent="0.2">
      <c r="A27" s="4">
        <v>25</v>
      </c>
      <c r="B27" s="5" t="s">
        <v>10</v>
      </c>
      <c r="C27" s="6">
        <f>+'Løntabel oktober 2018'!C26/160.33</f>
        <v>168.18304024230264</v>
      </c>
      <c r="D27" s="6">
        <f>+'Løntabel oktober 2018'!D26/160.33</f>
        <v>170.60080190213534</v>
      </c>
      <c r="E27" s="6">
        <f>+'Løntabel oktober 2018'!E26/160.33</f>
        <v>172.27444723631282</v>
      </c>
      <c r="F27" s="6">
        <f>+'Løntabel oktober 2018'!F26/160.33</f>
        <v>174.69347360757641</v>
      </c>
      <c r="G27" s="6">
        <f>+'Løntabel oktober 2018'!G26/160.33</f>
        <v>176.36705180464236</v>
      </c>
      <c r="I27" s="9" t="s">
        <v>51</v>
      </c>
      <c r="L27" s="17" t="s">
        <v>52</v>
      </c>
    </row>
    <row r="28" spans="1:13" x14ac:dyDescent="0.2">
      <c r="A28" s="2"/>
      <c r="B28" s="2" t="s">
        <v>16</v>
      </c>
      <c r="C28" s="16">
        <f>C27*$D$9</f>
        <v>9.2500672133266448</v>
      </c>
      <c r="D28" s="16">
        <f>D27*$D$9</f>
        <v>9.3830441046174435</v>
      </c>
      <c r="E28" s="16">
        <f>E27*$D$9</f>
        <v>9.4750945979972059</v>
      </c>
      <c r="F28" s="16">
        <f>F27*$D$9</f>
        <v>9.6081410484167034</v>
      </c>
      <c r="G28" s="16">
        <f>G27*$D$9</f>
        <v>9.7001878492553306</v>
      </c>
      <c r="I28" s="12" t="s">
        <v>53</v>
      </c>
      <c r="L28" s="17" t="s">
        <v>54</v>
      </c>
    </row>
    <row r="29" spans="1:13" x14ac:dyDescent="0.2">
      <c r="A29" s="2"/>
      <c r="B29" s="2" t="s">
        <v>22</v>
      </c>
      <c r="C29" s="16">
        <f>C27-C28</f>
        <v>158.93297302897599</v>
      </c>
      <c r="D29" s="16">
        <f>D27-D28</f>
        <v>161.21775779751789</v>
      </c>
      <c r="E29" s="16">
        <f>E27-E28</f>
        <v>162.79935263831561</v>
      </c>
      <c r="F29" s="16">
        <f>F27-F28</f>
        <v>165.0853325591597</v>
      </c>
      <c r="G29" s="16">
        <f>G27-G28</f>
        <v>166.66686395538702</v>
      </c>
      <c r="I29" s="12"/>
      <c r="L29" s="17"/>
    </row>
    <row r="30" spans="1:13" x14ac:dyDescent="0.2">
      <c r="A30" s="2"/>
      <c r="B30" s="2" t="s">
        <v>27</v>
      </c>
      <c r="C30" s="16">
        <f>C27*$D$10</f>
        <v>18.50013442665329</v>
      </c>
      <c r="D30" s="16">
        <f>D27*$D$10</f>
        <v>18.766088209234887</v>
      </c>
      <c r="E30" s="16">
        <f>E27*$D$10</f>
        <v>18.950189195994412</v>
      </c>
      <c r="F30" s="16">
        <f>F27*$D$10</f>
        <v>19.216282096833407</v>
      </c>
      <c r="G30" s="16">
        <f>G27*$D$10</f>
        <v>19.400375698510661</v>
      </c>
      <c r="I30" s="12" t="s">
        <v>55</v>
      </c>
      <c r="L30" s="13" t="s">
        <v>56</v>
      </c>
    </row>
    <row r="31" spans="1:13" x14ac:dyDescent="0.2">
      <c r="A31" s="2"/>
      <c r="B31" s="2"/>
      <c r="C31" s="16"/>
      <c r="D31" s="16"/>
      <c r="E31" s="16"/>
      <c r="F31" s="16"/>
      <c r="G31" s="16"/>
      <c r="I31" s="12" t="s">
        <v>57</v>
      </c>
      <c r="L31" s="17" t="s">
        <v>58</v>
      </c>
    </row>
    <row r="32" spans="1:13" x14ac:dyDescent="0.2">
      <c r="A32" s="4">
        <v>26</v>
      </c>
      <c r="B32" s="5" t="s">
        <v>10</v>
      </c>
      <c r="C32" s="6">
        <f>+'Løntabel oktober 2018'!C31/160.33</f>
        <v>170.91210077963888</v>
      </c>
      <c r="D32" s="6">
        <f>+'Løntabel oktober 2018'!D31/160.33</f>
        <v>173.24737070252726</v>
      </c>
      <c r="E32" s="6">
        <f>+'Løntabel oktober 2018'!E31/160.33</f>
        <v>174.86326292329986</v>
      </c>
      <c r="F32" s="6">
        <f>+'Løntabel oktober 2018'!F31/160.33</f>
        <v>177.19802749123036</v>
      </c>
      <c r="G32" s="6">
        <f>+'Løntabel oktober 2018'!G31/160.33</f>
        <v>178.81397792143053</v>
      </c>
      <c r="L32" s="17" t="s">
        <v>59</v>
      </c>
    </row>
    <row r="33" spans="1:12" x14ac:dyDescent="0.2">
      <c r="A33" s="2"/>
      <c r="B33" s="2" t="s">
        <v>16</v>
      </c>
      <c r="C33" s="16">
        <f>C32*$D$9</f>
        <v>9.4001655428801385</v>
      </c>
      <c r="D33" s="16">
        <f>D32*$D$9</f>
        <v>9.528605388638999</v>
      </c>
      <c r="E33" s="16">
        <f>E32*$D$9</f>
        <v>9.6174794607814924</v>
      </c>
      <c r="F33" s="16">
        <f>F32*$D$9</f>
        <v>9.7458915120176695</v>
      </c>
      <c r="G33" s="16">
        <f>G32*$D$9</f>
        <v>9.8347687856786798</v>
      </c>
      <c r="L33" s="17" t="s">
        <v>60</v>
      </c>
    </row>
    <row r="34" spans="1:12" x14ac:dyDescent="0.2">
      <c r="A34" s="2"/>
      <c r="B34" s="2" t="s">
        <v>22</v>
      </c>
      <c r="C34" s="16">
        <f>C32-C33</f>
        <v>161.51193523675875</v>
      </c>
      <c r="D34" s="16">
        <f>D32-D33</f>
        <v>163.71876531388827</v>
      </c>
      <c r="E34" s="16">
        <f>E32-E33</f>
        <v>165.24578346251838</v>
      </c>
      <c r="F34" s="16">
        <f>F32-F33</f>
        <v>167.4521359792127</v>
      </c>
      <c r="G34" s="16">
        <f>G32-G33</f>
        <v>168.97920913575186</v>
      </c>
      <c r="L34" s="17" t="s">
        <v>61</v>
      </c>
    </row>
    <row r="35" spans="1:12" x14ac:dyDescent="0.2">
      <c r="A35" s="2"/>
      <c r="B35" s="2" t="s">
        <v>27</v>
      </c>
      <c r="C35" s="16">
        <f>C32*$D$10</f>
        <v>18.800331085760277</v>
      </c>
      <c r="D35" s="16">
        <f>D32*$D$10</f>
        <v>19.057210777277998</v>
      </c>
      <c r="E35" s="16">
        <f>E32*$D$10</f>
        <v>19.234958921562985</v>
      </c>
      <c r="F35" s="16">
        <f>F32*$D$10</f>
        <v>19.491783024035339</v>
      </c>
      <c r="G35" s="16">
        <f>G32*$D$10</f>
        <v>19.66953757135736</v>
      </c>
      <c r="L35" s="17" t="s">
        <v>62</v>
      </c>
    </row>
    <row r="36" spans="1:12" x14ac:dyDescent="0.2">
      <c r="A36" s="2"/>
      <c r="B36" s="2"/>
      <c r="C36" s="16"/>
      <c r="D36" s="16"/>
      <c r="E36" s="16"/>
      <c r="F36" s="16"/>
      <c r="G36" s="16"/>
      <c r="L36" s="14" t="s">
        <v>63</v>
      </c>
    </row>
    <row r="37" spans="1:12" x14ac:dyDescent="0.2">
      <c r="A37" s="4">
        <v>28</v>
      </c>
      <c r="B37" s="5" t="s">
        <v>10</v>
      </c>
      <c r="C37" s="6">
        <f>+'Løntabel oktober 2018'!C36/160.33</f>
        <v>176.55683211149787</v>
      </c>
      <c r="D37" s="6">
        <f>+'Løntabel oktober 2018'!D36/160.33</f>
        <v>178.70668935151926</v>
      </c>
      <c r="E37" s="6">
        <f>+'Løntabel oktober 2018'!E36/160.33</f>
        <v>180.19492200282971</v>
      </c>
      <c r="F37" s="6">
        <f>+'Løntabel oktober 2018'!F36/160.33</f>
        <v>182.34477924285108</v>
      </c>
      <c r="G37" s="6">
        <f>+'Løntabel oktober 2018'!G36/160.33</f>
        <v>183.83244832977587</v>
      </c>
      <c r="L37" s="14" t="s">
        <v>64</v>
      </c>
    </row>
    <row r="38" spans="1:12" x14ac:dyDescent="0.2">
      <c r="A38" s="2"/>
      <c r="B38" s="2" t="s">
        <v>16</v>
      </c>
      <c r="C38" s="16">
        <f>C37*$D$9</f>
        <v>9.7106257661323827</v>
      </c>
      <c r="D38" s="16">
        <f>D37*$D$9</f>
        <v>9.8288679143335589</v>
      </c>
      <c r="E38" s="16">
        <f>E37*$D$9</f>
        <v>9.9107207101556352</v>
      </c>
      <c r="F38" s="16">
        <f>F37*$D$9</f>
        <v>10.02896285835681</v>
      </c>
      <c r="G38" s="16">
        <f>G37*$D$9</f>
        <v>10.110784658137673</v>
      </c>
      <c r="L38" s="2" t="s">
        <v>65</v>
      </c>
    </row>
    <row r="39" spans="1:12" x14ac:dyDescent="0.2">
      <c r="A39" s="2"/>
      <c r="B39" s="2" t="s">
        <v>22</v>
      </c>
      <c r="C39" s="16">
        <f>C37-C38</f>
        <v>166.84620634536549</v>
      </c>
      <c r="D39" s="16">
        <f>D37-D38</f>
        <v>168.8778214371857</v>
      </c>
      <c r="E39" s="16">
        <f>E37-E38</f>
        <v>170.28420129267408</v>
      </c>
      <c r="F39" s="16">
        <f>F37-F38</f>
        <v>172.31581638449427</v>
      </c>
      <c r="G39" s="16">
        <f>G37-G38</f>
        <v>173.7216636716382</v>
      </c>
      <c r="L39" s="14" t="s">
        <v>66</v>
      </c>
    </row>
    <row r="40" spans="1:12" x14ac:dyDescent="0.2">
      <c r="A40" s="2"/>
      <c r="B40" s="2" t="s">
        <v>27</v>
      </c>
      <c r="C40" s="16">
        <f>C37*$D$10</f>
        <v>19.421251532264765</v>
      </c>
      <c r="D40" s="16">
        <f>D37*$D$10</f>
        <v>19.657735828667118</v>
      </c>
      <c r="E40" s="16">
        <f>E37*$D$10</f>
        <v>19.82144142031127</v>
      </c>
      <c r="F40" s="16">
        <f>F37*$D$10</f>
        <v>20.057925716713619</v>
      </c>
      <c r="G40" s="16">
        <f>G37*$D$10</f>
        <v>20.221569316275346</v>
      </c>
    </row>
    <row r="41" spans="1:12" x14ac:dyDescent="0.2">
      <c r="A41" s="4">
        <v>29</v>
      </c>
      <c r="B41" s="5" t="s">
        <v>10</v>
      </c>
      <c r="C41" s="6">
        <f>+'Løntabel oktober 2018'!C40/160.33</f>
        <v>179.47440493582206</v>
      </c>
      <c r="D41" s="6">
        <f>+'Løntabel oktober 2018'!D40/160.33</f>
        <v>181.5225388042401</v>
      </c>
      <c r="E41" s="6">
        <f>+'Løntabel oktober 2018'!E40/160.33</f>
        <v>182.94011457070411</v>
      </c>
      <c r="F41" s="6">
        <f>+'Løntabel oktober 2018'!F40/160.33</f>
        <v>184.98768487473657</v>
      </c>
      <c r="G41" s="6">
        <f>+'Løntabel oktober 2018'!G40/160.33</f>
        <v>186.40582420558627</v>
      </c>
    </row>
    <row r="42" spans="1:12" x14ac:dyDescent="0.2">
      <c r="A42" s="2"/>
      <c r="B42" s="2" t="s">
        <v>16</v>
      </c>
      <c r="C42" s="16">
        <f>C41*$D$9</f>
        <v>9.8710922714702143</v>
      </c>
      <c r="D42" s="16">
        <f>D41*$D$9</f>
        <v>9.9837396342332063</v>
      </c>
      <c r="E42" s="16">
        <f>E41*$D$9</f>
        <v>10.061706301388726</v>
      </c>
      <c r="F42" s="16">
        <f>F41*$D$9</f>
        <v>10.174322668110511</v>
      </c>
      <c r="G42" s="16">
        <f>G41*$D$9</f>
        <v>10.252320331307246</v>
      </c>
    </row>
    <row r="43" spans="1:12" x14ac:dyDescent="0.2">
      <c r="A43" s="2"/>
      <c r="B43" s="2" t="s">
        <v>22</v>
      </c>
      <c r="C43" s="16">
        <f>C41-C42</f>
        <v>169.60331266435185</v>
      </c>
      <c r="D43" s="16">
        <f>D41-D42</f>
        <v>171.53879917000688</v>
      </c>
      <c r="E43" s="16">
        <f>E41-E42</f>
        <v>172.87840826931537</v>
      </c>
      <c r="F43" s="16">
        <f>F41-F42</f>
        <v>174.81336220662607</v>
      </c>
      <c r="G43" s="16">
        <f>G41-G42</f>
        <v>176.15350387427901</v>
      </c>
    </row>
    <row r="44" spans="1:12" x14ac:dyDescent="0.2">
      <c r="A44" s="2"/>
      <c r="B44" s="2" t="s">
        <v>27</v>
      </c>
      <c r="C44" s="16">
        <f>C41*$D$10</f>
        <v>19.742184542940429</v>
      </c>
      <c r="D44" s="16">
        <f>D41*$D$10</f>
        <v>19.967479268466413</v>
      </c>
      <c r="E44" s="16">
        <f>E41*$D$10</f>
        <v>20.123412602777453</v>
      </c>
      <c r="F44" s="16">
        <f>F41*$D$10</f>
        <v>20.348645336221022</v>
      </c>
      <c r="G44" s="16">
        <f>G41*$D$10</f>
        <v>20.504640662614491</v>
      </c>
    </row>
    <row r="45" spans="1:12" x14ac:dyDescent="0.2">
      <c r="A45" s="4">
        <v>30</v>
      </c>
      <c r="B45" s="5" t="s">
        <v>10</v>
      </c>
      <c r="C45" s="6">
        <f>+'Løntabel oktober 2018'!C44/160.33</f>
        <v>182.45520534206977</v>
      </c>
      <c r="D45" s="6">
        <f>+'Løntabel oktober 2018'!D44/160.33</f>
        <v>184.39425157668498</v>
      </c>
      <c r="E45" s="6">
        <f>+'Løntabel oktober 2018'!E44/160.33</f>
        <v>185.73736639869972</v>
      </c>
      <c r="F45" s="6">
        <f>+'Løntabel oktober 2018'!F44/160.33</f>
        <v>187.67638011295324</v>
      </c>
      <c r="G45" s="6">
        <f>+'Løntabel oktober 2018'!G44/160.33</f>
        <v>189.01893137058238</v>
      </c>
    </row>
    <row r="46" spans="1:12" x14ac:dyDescent="0.2">
      <c r="A46" s="2"/>
      <c r="B46" s="2" t="s">
        <v>16</v>
      </c>
      <c r="C46" s="16">
        <f>C45*$D$9</f>
        <v>10.035036293813837</v>
      </c>
      <c r="D46" s="16">
        <f>D45*$D$9</f>
        <v>10.141683836717673</v>
      </c>
      <c r="E46" s="16">
        <f>E45*$D$9</f>
        <v>10.215555151928484</v>
      </c>
      <c r="F46" s="16">
        <f>F45*$D$9</f>
        <v>10.322200906212428</v>
      </c>
      <c r="G46" s="16">
        <f>G45*$D$9</f>
        <v>10.396041225382032</v>
      </c>
    </row>
    <row r="47" spans="1:12" x14ac:dyDescent="0.2">
      <c r="A47" s="2"/>
      <c r="B47" s="2" t="s">
        <v>22</v>
      </c>
      <c r="C47" s="16">
        <f>C45-C46</f>
        <v>172.42016904825593</v>
      </c>
      <c r="D47" s="16">
        <f>D45-D46</f>
        <v>174.2525677399673</v>
      </c>
      <c r="E47" s="16">
        <f>E45-E46</f>
        <v>175.52181124677122</v>
      </c>
      <c r="F47" s="16">
        <f>F45-F46</f>
        <v>177.35417920674081</v>
      </c>
      <c r="G47" s="16">
        <f>G45-G46</f>
        <v>178.62289014520036</v>
      </c>
    </row>
    <row r="48" spans="1:12" x14ac:dyDescent="0.2">
      <c r="A48" s="2"/>
      <c r="B48" s="2" t="s">
        <v>27</v>
      </c>
      <c r="C48" s="16">
        <f>C45*$D$10</f>
        <v>20.070072587627674</v>
      </c>
      <c r="D48" s="16">
        <f>D45*$D$10</f>
        <v>20.283367673435347</v>
      </c>
      <c r="E48" s="16">
        <f>E45*$D$10</f>
        <v>20.431110303856968</v>
      </c>
      <c r="F48" s="16">
        <f>F45*$D$10</f>
        <v>20.644401812424857</v>
      </c>
      <c r="G48" s="16">
        <f>G45*$D$10</f>
        <v>20.792082450764063</v>
      </c>
    </row>
    <row r="49" spans="1:7" x14ac:dyDescent="0.2">
      <c r="A49" s="2"/>
      <c r="B49" s="2"/>
      <c r="C49" s="16"/>
      <c r="D49" s="16"/>
      <c r="E49" s="16"/>
      <c r="F49" s="16"/>
      <c r="G49" s="16"/>
    </row>
    <row r="50" spans="1:7" x14ac:dyDescent="0.2">
      <c r="A50" s="4">
        <v>31</v>
      </c>
      <c r="B50" s="5" t="s">
        <v>10</v>
      </c>
      <c r="C50" s="6">
        <f>+'Løntabel oktober 2018'!C49/160.33</f>
        <v>185.5035576242181</v>
      </c>
      <c r="D50" s="6">
        <f>+'Løntabel oktober 2018'!D49/160.33</f>
        <v>187.32788598599916</v>
      </c>
      <c r="E50" s="6">
        <f>+'Løntabel oktober 2018'!E49/160.33</f>
        <v>188.59041110087111</v>
      </c>
      <c r="F50" s="6">
        <f>+'Løntabel oktober 2018'!F49/160.33</f>
        <v>190.41473946265216</v>
      </c>
      <c r="G50" s="6">
        <f>+'Løntabel oktober 2018'!G49/160.33</f>
        <v>191.67726457752408</v>
      </c>
    </row>
    <row r="51" spans="1:7" x14ac:dyDescent="0.2">
      <c r="A51" s="2"/>
      <c r="B51" s="2" t="s">
        <v>16</v>
      </c>
      <c r="C51" s="16">
        <f>C50*$D$9</f>
        <v>10.202695669331996</v>
      </c>
      <c r="D51" s="16">
        <f>D50*$D$9</f>
        <v>10.303033729229954</v>
      </c>
      <c r="E51" s="16">
        <f>E50*$D$9</f>
        <v>10.372472610547911</v>
      </c>
      <c r="F51" s="16">
        <f>F50*$D$9</f>
        <v>10.472810670445869</v>
      </c>
      <c r="G51" s="16">
        <f>G50*$D$9</f>
        <v>10.542249551763824</v>
      </c>
    </row>
    <row r="52" spans="1:7" x14ac:dyDescent="0.2">
      <c r="A52" s="2"/>
      <c r="B52" s="2" t="s">
        <v>22</v>
      </c>
      <c r="C52" s="16">
        <f>C50-C51</f>
        <v>175.3008619548861</v>
      </c>
      <c r="D52" s="16">
        <f>D50-D51</f>
        <v>177.02485225676921</v>
      </c>
      <c r="E52" s="16">
        <f>E50-E51</f>
        <v>178.21793849032321</v>
      </c>
      <c r="F52" s="16">
        <f>F50-F51</f>
        <v>179.94192879220628</v>
      </c>
      <c r="G52" s="16">
        <f>G50-G51</f>
        <v>181.13501502576025</v>
      </c>
    </row>
    <row r="53" spans="1:7" x14ac:dyDescent="0.2">
      <c r="A53" s="2"/>
      <c r="B53" s="2" t="s">
        <v>27</v>
      </c>
      <c r="C53" s="16">
        <f>C50*$D$10</f>
        <v>20.405391338663993</v>
      </c>
      <c r="D53" s="16">
        <f>D50*$D$10</f>
        <v>20.606067458459908</v>
      </c>
      <c r="E53" s="16">
        <f>E50*$D$10</f>
        <v>20.744945221095822</v>
      </c>
      <c r="F53" s="16">
        <f>F50*$D$10</f>
        <v>20.945621340891737</v>
      </c>
      <c r="G53" s="16">
        <f>G50*$D$10</f>
        <v>21.084499103527648</v>
      </c>
    </row>
    <row r="54" spans="1:7" x14ac:dyDescent="0.2">
      <c r="A54" s="2"/>
      <c r="B54" s="1"/>
      <c r="C54" s="2"/>
      <c r="D54" s="2"/>
      <c r="E54" s="2"/>
      <c r="F54" s="2"/>
      <c r="G54" s="2"/>
    </row>
    <row r="55" spans="1:7" x14ac:dyDescent="0.2">
      <c r="A55" s="2"/>
      <c r="B55" s="1" t="s">
        <v>67</v>
      </c>
      <c r="C55" s="2"/>
      <c r="D55" s="2"/>
      <c r="E55" s="2"/>
      <c r="F55" s="2"/>
      <c r="G55" s="2"/>
    </row>
    <row r="56" spans="1:7" x14ac:dyDescent="0.2">
      <c r="A56" s="4">
        <v>39</v>
      </c>
      <c r="B56" s="5" t="s">
        <v>10</v>
      </c>
      <c r="C56" s="6">
        <f>+'Løntabel oktober 2018'!C55/160.33</f>
        <v>212.66073912928658</v>
      </c>
      <c r="D56" s="6">
        <f>+'Løntabel oktober 2018'!D55/160.33</f>
        <v>213.28453445861322</v>
      </c>
      <c r="E56" s="6">
        <f>+'Løntabel oktober 2018'!E55/160.33</f>
        <v>213.71610615128677</v>
      </c>
      <c r="F56" s="6">
        <f>+'Løntabel oktober 2018'!F55/160.33</f>
        <v>214.33994966177198</v>
      </c>
      <c r="G56" s="6">
        <f>+'Løntabel oktober 2018'!G55/160.33</f>
        <v>214.77220354553796</v>
      </c>
    </row>
    <row r="57" spans="1:7" x14ac:dyDescent="0.2">
      <c r="A57" s="2"/>
      <c r="B57" s="2" t="s">
        <v>16</v>
      </c>
      <c r="C57" s="16">
        <f>C56*$D$9</f>
        <v>11.696340652110763</v>
      </c>
      <c r="D57" s="16">
        <f>D56*$D$9</f>
        <v>11.730649395223727</v>
      </c>
      <c r="E57" s="16">
        <f>E56*$D$9</f>
        <v>11.754385838320772</v>
      </c>
      <c r="F57" s="16">
        <f>F56*$D$9</f>
        <v>11.788697231397459</v>
      </c>
      <c r="G57" s="16">
        <f>G56*$D$9</f>
        <v>11.812471195004589</v>
      </c>
    </row>
    <row r="58" spans="1:7" x14ac:dyDescent="0.2">
      <c r="A58" s="2"/>
      <c r="B58" s="2" t="s">
        <v>22</v>
      </c>
      <c r="C58" s="16">
        <f>C56-C57</f>
        <v>200.96439847717582</v>
      </c>
      <c r="D58" s="16">
        <f>D56-D57</f>
        <v>201.55388506338949</v>
      </c>
      <c r="E58" s="16">
        <f>E56-E57</f>
        <v>201.96172031296601</v>
      </c>
      <c r="F58" s="16">
        <f>F56-F57</f>
        <v>202.55125243037452</v>
      </c>
      <c r="G58" s="16">
        <f>G56-G57</f>
        <v>202.95973235053339</v>
      </c>
    </row>
    <row r="59" spans="1:7" x14ac:dyDescent="0.2">
      <c r="A59" s="2"/>
      <c r="B59" s="2" t="s">
        <v>27</v>
      </c>
      <c r="C59" s="16">
        <f>C56*$D$10</f>
        <v>23.392681304221526</v>
      </c>
      <c r="D59" s="16">
        <f>D56*$D$10</f>
        <v>23.461298790447454</v>
      </c>
      <c r="E59" s="16">
        <f>E56*$D$10</f>
        <v>23.508771676641544</v>
      </c>
      <c r="F59" s="16">
        <f>F56*$D$10</f>
        <v>23.577394462794917</v>
      </c>
      <c r="G59" s="16">
        <f>G56*$D$10</f>
        <v>23.624942390009178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59EE-A310-4AD3-9CFE-23C8BCD4BA31}">
  <dimension ref="A1:O236"/>
  <sheetViews>
    <sheetView workbookViewId="0">
      <selection activeCell="A63" sqref="A63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1.7109375" style="14" bestFit="1" customWidth="1"/>
    <col min="5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72</v>
      </c>
    </row>
    <row r="3" spans="1:15" x14ac:dyDescent="0.2">
      <c r="F3" s="2"/>
    </row>
    <row r="4" spans="1:15" ht="13.5" thickBot="1" x14ac:dyDescent="0.25">
      <c r="A4" s="25" t="s">
        <v>77</v>
      </c>
      <c r="F4" s="2"/>
    </row>
    <row r="5" spans="1:15" ht="13.5" thickBot="1" x14ac:dyDescent="0.25">
      <c r="A5" s="14" t="s">
        <v>78</v>
      </c>
      <c r="D5" s="26"/>
      <c r="F5" s="2"/>
    </row>
    <row r="6" spans="1:15" ht="13.5" thickBot="1" x14ac:dyDescent="0.25">
      <c r="A6" s="14" t="s">
        <v>79</v>
      </c>
      <c r="D6" s="27">
        <f>+D5*(100%+D7)</f>
        <v>0</v>
      </c>
      <c r="F6" s="2"/>
    </row>
    <row r="7" spans="1:15" x14ac:dyDescent="0.2">
      <c r="A7" s="14" t="s">
        <v>80</v>
      </c>
      <c r="D7" s="23">
        <f>+C15/'Løntabel oktober 2018'!C15-1</f>
        <v>3.2343428403410757E-2</v>
      </c>
      <c r="F7" s="2"/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9"/>
      <c r="E14" s="19"/>
      <c r="F14" s="19"/>
      <c r="G14" s="19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2018'!$E$63+$E$63)</f>
        <v>25382.384526272301</v>
      </c>
      <c r="D15" s="6">
        <f>+'Løntabel oktober 2017'!D10*(100%+'Løntabel oktober 2018'!$E$63+$E$63)</f>
        <v>25798.052063218645</v>
      </c>
      <c r="E15" s="6">
        <f>+'Løntabel oktober 2017'!E10*(100%+'Løntabel oktober 2018'!$E$63+$E$63)</f>
        <v>26085.839763914464</v>
      </c>
      <c r="F15" s="6">
        <f>+'Løntabel oktober 2017'!F10*(100%+'Løntabel oktober 2018'!$E$63+$E$63)</f>
        <v>26501.519166199807</v>
      </c>
      <c r="G15" s="6">
        <f>+'Løntabel oktober 2017'!G10*(100%+'Løntabel oktober 2018'!$E$63+$E$63)</f>
        <v>26789.31896530099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1396.0311489449766</v>
      </c>
      <c r="D16" s="16">
        <f t="shared" ref="D16:G16" si="0">D15*$D$9</f>
        <v>1418.8928634770255</v>
      </c>
      <c r="E16" s="16">
        <f t="shared" si="0"/>
        <v>1434.7211870152955</v>
      </c>
      <c r="F16" s="16">
        <f t="shared" si="0"/>
        <v>1457.5835541409895</v>
      </c>
      <c r="G16" s="16">
        <f t="shared" si="0"/>
        <v>1473.4125430915544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23986.353377327323</v>
      </c>
      <c r="D17" s="16">
        <f>D15-D16</f>
        <v>24379.159199741618</v>
      </c>
      <c r="E17" s="16">
        <f>E15-E16</f>
        <v>24651.118576899167</v>
      </c>
      <c r="F17" s="16">
        <f>F15-F16</f>
        <v>25043.935612058816</v>
      </c>
      <c r="G17" s="16">
        <f>G15-G16</f>
        <v>25315.906422209435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2792.0622978899532</v>
      </c>
      <c r="D18" s="16">
        <f>D15*$D$10</f>
        <v>2837.7857269540509</v>
      </c>
      <c r="E18" s="16">
        <f>E15*$D$10</f>
        <v>2869.4423740305911</v>
      </c>
      <c r="F18" s="16">
        <f>F15*$D$10</f>
        <v>2915.1671082819789</v>
      </c>
      <c r="G18" s="16">
        <f>G15*$D$10</f>
        <v>2946.8250861831089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2018'!$E$63+$E$63)</f>
        <v>27395.374062237417</v>
      </c>
      <c r="D21" s="6">
        <f>+'Løntabel oktober 2017'!D16*(100%+'Løntabel oktober 2018'!$E$63+$E$63)</f>
        <v>27808.482148051753</v>
      </c>
      <c r="E21" s="6">
        <f>+'Løntabel oktober 2017'!E16*(100%+'Løntabel oktober 2018'!$E$63+$E$63)</f>
        <v>28094.532971345096</v>
      </c>
      <c r="F21" s="6">
        <f>+'Løntabel oktober 2017'!F16*(100%+'Løntabel oktober 2018'!$E$63+$E$63)</f>
        <v>28507.641057159432</v>
      </c>
      <c r="G21" s="6">
        <f>+'Løntabel oktober 2017'!G16*(100%+'Løntabel oktober 2018'!$E$63+$E$63)</f>
        <v>28793.580996378321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1506.745573423058</v>
      </c>
      <c r="D22" s="16">
        <f t="shared" ref="D22:G22" si="1">D21*$D$9</f>
        <v>1529.4665181428463</v>
      </c>
      <c r="E22" s="16">
        <f t="shared" si="1"/>
        <v>1545.1993134239804</v>
      </c>
      <c r="F22" s="16">
        <f t="shared" si="1"/>
        <v>1567.9202581437687</v>
      </c>
      <c r="G22" s="16">
        <f t="shared" si="1"/>
        <v>1583.6469548008076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25888.62848881436</v>
      </c>
      <c r="D23" s="16">
        <f>D21-D22</f>
        <v>26279.015629908907</v>
      </c>
      <c r="E23" s="16">
        <f>E21-E22</f>
        <v>26549.333657921114</v>
      </c>
      <c r="F23" s="16">
        <f>F21-F22</f>
        <v>26939.720799015664</v>
      </c>
      <c r="G23" s="16">
        <f>G21-G22</f>
        <v>27209.934041577515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3013.491146846116</v>
      </c>
      <c r="D24" s="16">
        <f>D21*$D$10</f>
        <v>3058.9330362856927</v>
      </c>
      <c r="E24" s="16">
        <f>E21*$D$10</f>
        <v>3090.3986268479607</v>
      </c>
      <c r="F24" s="16">
        <f>F21*$D$10</f>
        <v>3135.8405162875374</v>
      </c>
      <c r="G24" s="16">
        <f>G21*$D$10</f>
        <v>3167.2939096016153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2018'!$E$63+$E$63)</f>
        <v>27836.920494687405</v>
      </c>
      <c r="D26" s="6">
        <f>+'Løntabel oktober 2017'!D21*(100%+'Løntabel oktober 2018'!$E$63+$E$63)</f>
        <v>28237.097819362367</v>
      </c>
      <c r="E26" s="6">
        <f>+'Løntabel oktober 2017'!E21*(100%+'Løntabel oktober 2018'!$E$63+$E$63)</f>
        <v>28514.112267648485</v>
      </c>
      <c r="F26" s="6">
        <f>+'Løntabel oktober 2017'!F21*(100%+'Løntabel oktober 2018'!$E$63+$E$63)</f>
        <v>28914.498921822425</v>
      </c>
      <c r="G26" s="6">
        <f>+'Løntabel oktober 2017'!G21*(100%+'Løntabel oktober 2018'!$E$63+$E$63)</f>
        <v>29191.502257867778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1531.0306272078074</v>
      </c>
      <c r="D27" s="16">
        <f t="shared" ref="D27:G27" si="2">D26*$D$9</f>
        <v>1553.0403800649301</v>
      </c>
      <c r="E27" s="16">
        <f t="shared" si="2"/>
        <v>1568.2761747206666</v>
      </c>
      <c r="F27" s="16">
        <f t="shared" si="2"/>
        <v>1590.2974407002334</v>
      </c>
      <c r="G27" s="16">
        <f t="shared" si="2"/>
        <v>1605.5326241827279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26305.889867479596</v>
      </c>
      <c r="D28" s="16">
        <f>D26-D27</f>
        <v>26684.057439297438</v>
      </c>
      <c r="E28" s="16">
        <f>E26-E27</f>
        <v>26945.836092927817</v>
      </c>
      <c r="F28" s="16">
        <f>F26-F27</f>
        <v>27324.201481122192</v>
      </c>
      <c r="G28" s="16">
        <f>G26-G27</f>
        <v>27585.96963368505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3062.0612544156147</v>
      </c>
      <c r="D29" s="16">
        <f>D26*$D$10</f>
        <v>3106.0807601298602</v>
      </c>
      <c r="E29" s="16">
        <f>E26*$D$10</f>
        <v>3136.5523494413333</v>
      </c>
      <c r="F29" s="16">
        <f>F26*$D$10</f>
        <v>3180.5948814004669</v>
      </c>
      <c r="G29" s="16">
        <f>G26*$D$10</f>
        <v>3211.0652483654558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2018'!$E$63+$E$63)</f>
        <v>28288.622646661646</v>
      </c>
      <c r="D31" s="6">
        <f>+'Løntabel oktober 2017'!D26*(100%+'Løntabel oktober 2018'!$E$63+$E$63)</f>
        <v>28675.146300196644</v>
      </c>
      <c r="E31" s="6">
        <f>+'Løntabel oktober 2017'!E26*(100%+'Løntabel oktober 2018'!$E$63+$E$63)</f>
        <v>28942.601706002275</v>
      </c>
      <c r="F31" s="6">
        <f>+'Løntabel oktober 2017'!F26*(100%+'Løntabel oktober 2018'!$E$63+$E$63)</f>
        <v>29329.041715397161</v>
      </c>
      <c r="G31" s="6">
        <f>+'Løntabel oktober 2017'!G26*(100%+'Løntabel oktober 2018'!$E$63+$E$63)</f>
        <v>29596.506755772396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1555.8742455663905</v>
      </c>
      <c r="D32" s="16">
        <f t="shared" ref="D32:G32" si="3">D31*$D$9</f>
        <v>1577.1330465108153</v>
      </c>
      <c r="E32" s="16">
        <f t="shared" si="3"/>
        <v>1591.8430938301251</v>
      </c>
      <c r="F32" s="16">
        <f t="shared" si="3"/>
        <v>1613.0972943468439</v>
      </c>
      <c r="G32" s="16">
        <f t="shared" si="3"/>
        <v>1627.8078715674817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26732.748401095254</v>
      </c>
      <c r="D33" s="16">
        <f>D31-D32</f>
        <v>27098.013253685829</v>
      </c>
      <c r="E33" s="16">
        <f>E31-E32</f>
        <v>27350.758612172151</v>
      </c>
      <c r="F33" s="16">
        <f>F31-F32</f>
        <v>27715.944421050317</v>
      </c>
      <c r="G33" s="16">
        <f>G31-G32</f>
        <v>27968.698884204914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3111.7484911327811</v>
      </c>
      <c r="D34" s="16">
        <f>D31*$D$10</f>
        <v>3154.2660930216307</v>
      </c>
      <c r="E34" s="16">
        <f>E31*$D$10</f>
        <v>3183.6861876602502</v>
      </c>
      <c r="F34" s="16">
        <f>F31*$D$10</f>
        <v>3226.1945886936878</v>
      </c>
      <c r="G34" s="16">
        <f>G31*$D$10</f>
        <v>3255.6157431349634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2018'!$E$63+$E$63)</f>
        <v>29222.913863376769</v>
      </c>
      <c r="D36" s="6">
        <f>+'Løntabel oktober 2017'!D31*(100%+'Løntabel oktober 2018'!$E$63+$E$63)</f>
        <v>29578.748821403355</v>
      </c>
      <c r="E36" s="6">
        <f>+'Løntabel oktober 2017'!E31*(100%+'Løntabel oktober 2018'!$E$63+$E$63)</f>
        <v>29825.074574181053</v>
      </c>
      <c r="F36" s="6">
        <f>+'Løntabel oktober 2017'!F31*(100%+'Løntabel oktober 2018'!$E$63+$E$63)</f>
        <v>30180.909532207635</v>
      </c>
      <c r="G36" s="6">
        <f>+'Løntabel oktober 2017'!G31*(100%+'Løntabel oktober 2018'!$E$63+$E$63)</f>
        <v>30427.142006275571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1607.2602624857223</v>
      </c>
      <c r="D37" s="16">
        <f t="shared" ref="D37:G37" si="4">D36*$D$9</f>
        <v>1626.8311851771846</v>
      </c>
      <c r="E37" s="16">
        <f t="shared" si="4"/>
        <v>1640.3791015799579</v>
      </c>
      <c r="F37" s="16">
        <f t="shared" si="4"/>
        <v>1659.95002427142</v>
      </c>
      <c r="G37" s="16">
        <f t="shared" si="4"/>
        <v>1673.4928103451564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27615.653600891048</v>
      </c>
      <c r="D38" s="16">
        <f>D36-D37</f>
        <v>27951.917636226171</v>
      </c>
      <c r="E38" s="16">
        <f>E36-E37</f>
        <v>28184.695472601095</v>
      </c>
      <c r="F38" s="16">
        <f>F36-F37</f>
        <v>28520.959507936215</v>
      </c>
      <c r="G38" s="16">
        <f>G36-G37</f>
        <v>28753.649195930415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3214.5205249714445</v>
      </c>
      <c r="D39" s="16">
        <f>D36*$D$10</f>
        <v>3253.6623703543692</v>
      </c>
      <c r="E39" s="16">
        <f>E36*$D$10</f>
        <v>3280.7582031599159</v>
      </c>
      <c r="F39" s="16">
        <f>F36*$D$10</f>
        <v>3319.9000485428401</v>
      </c>
      <c r="G39" s="16">
        <f>G36*$D$10</f>
        <v>3346.9856206903128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2018'!$E$63+$E$63)</f>
        <v>29705.817743763069</v>
      </c>
      <c r="D40" s="6">
        <f>+'Løntabel oktober 2017'!D35*(100%+'Løntabel oktober 2018'!$E$63+$E$63)</f>
        <v>30044.81589467941</v>
      </c>
      <c r="E40" s="6">
        <f>+'Løntabel oktober 2017'!E35*(100%+'Løntabel oktober 2018'!$E$63+$E$63)</f>
        <v>30279.446829221935</v>
      </c>
      <c r="F40" s="6">
        <f>+'Løntabel oktober 2017'!F35*(100%+'Løntabel oktober 2018'!$E$63+$E$63)</f>
        <v>30618.351701428532</v>
      </c>
      <c r="G40" s="6">
        <f>+'Løntabel oktober 2017'!G35*(100%+'Løntabel oktober 2018'!$E$63+$E$63)</f>
        <v>30853.07591468082</v>
      </c>
    </row>
    <row r="41" spans="1:15" x14ac:dyDescent="0.2">
      <c r="A41" s="2"/>
      <c r="B41" s="2" t="s">
        <v>16</v>
      </c>
      <c r="C41" s="16">
        <f>C40*$D$9</f>
        <v>1633.8199759069689</v>
      </c>
      <c r="D41" s="16">
        <f t="shared" ref="D41:G41" si="5">D40*$D$9</f>
        <v>1652.4648742073675</v>
      </c>
      <c r="E41" s="16">
        <f t="shared" si="5"/>
        <v>1665.3695756072063</v>
      </c>
      <c r="F41" s="16">
        <f t="shared" si="5"/>
        <v>1684.0093435785693</v>
      </c>
      <c r="G41" s="16">
        <f t="shared" si="5"/>
        <v>1696.9191753074451</v>
      </c>
    </row>
    <row r="42" spans="1:15" x14ac:dyDescent="0.2">
      <c r="A42" s="2"/>
      <c r="B42" s="2" t="s">
        <v>22</v>
      </c>
      <c r="C42" s="16">
        <f>C40-C41</f>
        <v>28071.997767856101</v>
      </c>
      <c r="D42" s="16">
        <f>D40-D41</f>
        <v>28392.351020472044</v>
      </c>
      <c r="E42" s="16">
        <f>E40-E41</f>
        <v>28614.077253614731</v>
      </c>
      <c r="F42" s="16">
        <f>F40-F41</f>
        <v>28934.342357849964</v>
      </c>
      <c r="G42" s="16">
        <f>G40-G41</f>
        <v>29156.156739373375</v>
      </c>
    </row>
    <row r="43" spans="1:15" x14ac:dyDescent="0.2">
      <c r="A43" s="2"/>
      <c r="B43" s="2" t="s">
        <v>27</v>
      </c>
      <c r="C43" s="16">
        <f>C40*$D$10</f>
        <v>3267.6399518139378</v>
      </c>
      <c r="D43" s="16">
        <f>D40*$D$10</f>
        <v>3304.9297484147351</v>
      </c>
      <c r="E43" s="16">
        <f>E40*$D$10</f>
        <v>3330.7391512144127</v>
      </c>
      <c r="F43" s="16">
        <f>F40*$D$10</f>
        <v>3368.0186871571386</v>
      </c>
      <c r="G43" s="16">
        <f>G40*$D$10</f>
        <v>3393.8383506148903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2018'!$E$63+$E$63)</f>
        <v>30199.186776691149</v>
      </c>
      <c r="D44" s="6">
        <f>+'Løntabel oktober 2017'!D39*(100%+'Løntabel oktober 2018'!$E$63+$E$63)</f>
        <v>30520.12922005964</v>
      </c>
      <c r="E44" s="6">
        <f>+'Løntabel oktober 2017'!E39*(100%+'Løntabel oktober 2018'!$E$63+$E$63)</f>
        <v>30742.435705076179</v>
      </c>
      <c r="F44" s="6">
        <f>+'Løntabel oktober 2017'!F39*(100%+'Løntabel oktober 2018'!$E$63+$E$63)</f>
        <v>31063.372765816785</v>
      </c>
      <c r="G44" s="6">
        <f>+'Løntabel oktober 2017'!G39*(100%+'Løntabel oktober 2018'!$E$63+$E$63)</f>
        <v>31285.585972123572</v>
      </c>
    </row>
    <row r="45" spans="1:15" x14ac:dyDescent="0.2">
      <c r="A45" s="2"/>
      <c r="B45" s="2" t="s">
        <v>16</v>
      </c>
      <c r="C45" s="16">
        <f>C44*$D$9</f>
        <v>1660.9552727180132</v>
      </c>
      <c r="D45" s="16">
        <f t="shared" ref="D45:G45" si="6">D44*$D$9</f>
        <v>1678.6071071032802</v>
      </c>
      <c r="E45" s="16">
        <f t="shared" si="6"/>
        <v>1690.8339637791898</v>
      </c>
      <c r="F45" s="16">
        <f t="shared" si="6"/>
        <v>1708.4855021199232</v>
      </c>
      <c r="G45" s="16">
        <f t="shared" si="6"/>
        <v>1720.7072284667966</v>
      </c>
    </row>
    <row r="46" spans="1:15" x14ac:dyDescent="0.2">
      <c r="A46" s="2"/>
      <c r="B46" s="2" t="s">
        <v>22</v>
      </c>
      <c r="C46" s="16">
        <f>C44-C45</f>
        <v>28538.231503973137</v>
      </c>
      <c r="D46" s="16">
        <f>D44-D45</f>
        <v>28841.522112956358</v>
      </c>
      <c r="E46" s="16">
        <f>E44-E45</f>
        <v>29051.601741296989</v>
      </c>
      <c r="F46" s="16">
        <f>F44-F45</f>
        <v>29354.887263696863</v>
      </c>
      <c r="G46" s="16">
        <f>G44-G45</f>
        <v>29564.878743656776</v>
      </c>
      <c r="O46" s="2"/>
    </row>
    <row r="47" spans="1:15" x14ac:dyDescent="0.2">
      <c r="A47" s="2"/>
      <c r="B47" s="2" t="s">
        <v>27</v>
      </c>
      <c r="C47" s="16">
        <f>C44*$D$10</f>
        <v>3321.9105454360265</v>
      </c>
      <c r="D47" s="16">
        <f>D44*$D$10</f>
        <v>3357.2142142065604</v>
      </c>
      <c r="E47" s="16">
        <f>E44*$D$10</f>
        <v>3381.6679275583797</v>
      </c>
      <c r="F47" s="16">
        <f>F44*$D$10</f>
        <v>3416.9710042398465</v>
      </c>
      <c r="G47" s="16">
        <f>G44*$D$10</f>
        <v>3441.4144569335931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2018'!$E$63+$E$63)</f>
        <v>30703.736700367805</v>
      </c>
      <c r="D49" s="6">
        <f>+'Løntabel oktober 2017'!D44*(100%+'Løntabel oktober 2018'!$E$63+$E$63)</f>
        <v>31005.691543673875</v>
      </c>
      <c r="E49" s="6">
        <f>+'Løntabel oktober 2017'!E44*(100%+'Løntabel oktober 2018'!$E$63+$E$63)</f>
        <v>31214.659173195872</v>
      </c>
      <c r="F49" s="6">
        <f>+'Løntabel oktober 2017'!F44*(100%+'Løntabel oktober 2018'!$E$63+$E$63)</f>
        <v>31516.614016501935</v>
      </c>
      <c r="G49" s="6">
        <f>+'Løntabel oktober 2017'!G44*(100%+'Løntabel oktober 2018'!$E$63+$E$63)</f>
        <v>31725.581646023929</v>
      </c>
      <c r="O49" s="17"/>
    </row>
    <row r="50" spans="1:15" x14ac:dyDescent="0.2">
      <c r="A50" s="2"/>
      <c r="B50" s="2" t="s">
        <v>16</v>
      </c>
      <c r="C50" s="16">
        <f>C49*$D$9</f>
        <v>1688.7055185202294</v>
      </c>
      <c r="D50" s="16">
        <f t="shared" ref="D50:G50" si="7">D49*$D$9</f>
        <v>1705.313034902063</v>
      </c>
      <c r="E50" s="16">
        <f t="shared" si="7"/>
        <v>1716.8062545257731</v>
      </c>
      <c r="F50" s="16">
        <f t="shared" si="7"/>
        <v>1733.4137709076065</v>
      </c>
      <c r="G50" s="16">
        <f t="shared" si="7"/>
        <v>1744.9069905313161</v>
      </c>
      <c r="O50" s="17"/>
    </row>
    <row r="51" spans="1:15" x14ac:dyDescent="0.2">
      <c r="A51" s="2"/>
      <c r="B51" s="2" t="s">
        <v>22</v>
      </c>
      <c r="C51" s="16">
        <f>C49-C50</f>
        <v>29015.031181847575</v>
      </c>
      <c r="D51" s="16">
        <f>D49-D50</f>
        <v>29300.378508771813</v>
      </c>
      <c r="E51" s="16">
        <f>E49-E50</f>
        <v>29497.852918670098</v>
      </c>
      <c r="F51" s="16">
        <f>F49-F50</f>
        <v>29783.200245594329</v>
      </c>
      <c r="G51" s="16">
        <f>G49-G50</f>
        <v>29980.674655492614</v>
      </c>
      <c r="O51" s="13"/>
    </row>
    <row r="52" spans="1:15" x14ac:dyDescent="0.2">
      <c r="A52" s="2"/>
      <c r="B52" s="2" t="s">
        <v>27</v>
      </c>
      <c r="C52" s="16">
        <f>C49*$D$10</f>
        <v>3377.4110370404587</v>
      </c>
      <c r="D52" s="16">
        <f>D49*$D$10</f>
        <v>3410.626069804126</v>
      </c>
      <c r="E52" s="16">
        <f>E49*$D$10</f>
        <v>3433.6125090515461</v>
      </c>
      <c r="F52" s="16">
        <f>F49*$D$10</f>
        <v>3466.827541815213</v>
      </c>
      <c r="G52" s="16">
        <f>G49*$D$10</f>
        <v>3489.8139810626321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2018'!$E$63+$E$63)</f>
        <v>35198.674485576419</v>
      </c>
      <c r="D55" s="6">
        <f>+'Løntabel oktober 2017'!D50*(100%+'Løntabel oktober 2018'!$E$63+$E$63)</f>
        <v>35301.922357433214</v>
      </c>
      <c r="E55" s="6">
        <f>+'Løntabel oktober 2017'!E50*(100%+'Løntabel oktober 2018'!$E$63+$E$63)</f>
        <v>35373.354214530118</v>
      </c>
      <c r="F55" s="6">
        <f>+'Løntabel oktober 2017'!F50*(100%+'Løntabel oktober 2018'!$E$63+$E$63)</f>
        <v>35476.610061121333</v>
      </c>
      <c r="G55" s="6">
        <f>+'Løntabel oktober 2017'!G50*(100%+'Løntabel oktober 2018'!$E$63+$E$63)</f>
        <v>35548.154831501139</v>
      </c>
      <c r="O55" s="17"/>
    </row>
    <row r="56" spans="1:15" x14ac:dyDescent="0.2">
      <c r="A56" s="2"/>
      <c r="B56" s="2" t="s">
        <v>16</v>
      </c>
      <c r="C56" s="16">
        <f>C55*$D$9</f>
        <v>1935.927096706703</v>
      </c>
      <c r="D56" s="16">
        <f t="shared" ref="D56:G56" si="8">D55*$D$9</f>
        <v>1941.6057296588267</v>
      </c>
      <c r="E56" s="16">
        <f t="shared" si="8"/>
        <v>1945.5344817991565</v>
      </c>
      <c r="F56" s="16">
        <f t="shared" si="8"/>
        <v>1951.2135533616733</v>
      </c>
      <c r="G56" s="16">
        <f t="shared" si="8"/>
        <v>1955.1485157325626</v>
      </c>
      <c r="O56" s="17"/>
    </row>
    <row r="57" spans="1:15" x14ac:dyDescent="0.2">
      <c r="A57" s="2"/>
      <c r="B57" s="2" t="s">
        <v>22</v>
      </c>
      <c r="C57" s="16">
        <f>C55-C56</f>
        <v>33262.747388869713</v>
      </c>
      <c r="D57" s="16">
        <f>D55-D56</f>
        <v>33360.316627774388</v>
      </c>
      <c r="E57" s="16">
        <f>E55-E56</f>
        <v>33427.819732730961</v>
      </c>
      <c r="F57" s="16">
        <f>F55-F56</f>
        <v>33525.396507759659</v>
      </c>
      <c r="G57" s="16">
        <f>G55-G56</f>
        <v>33593.006315768573</v>
      </c>
    </row>
    <row r="58" spans="1:15" x14ac:dyDescent="0.2">
      <c r="A58" s="2"/>
      <c r="B58" s="2" t="s">
        <v>27</v>
      </c>
      <c r="C58" s="16">
        <f>C55*$D$10</f>
        <v>3871.8541934134059</v>
      </c>
      <c r="D58" s="16">
        <f>D55*$D$10</f>
        <v>3883.2114593176534</v>
      </c>
      <c r="E58" s="16">
        <f>E55*$D$10</f>
        <v>3891.0689635983131</v>
      </c>
      <c r="F58" s="16">
        <f>F55*$D$10</f>
        <v>3902.4271067233467</v>
      </c>
      <c r="G58" s="16">
        <f>G55*$D$10</f>
        <v>3910.2970314651252</v>
      </c>
    </row>
    <row r="59" spans="1:15" x14ac:dyDescent="0.2">
      <c r="A59" s="2" t="s">
        <v>28</v>
      </c>
      <c r="E59" s="10"/>
      <c r="O59" s="2"/>
    </row>
    <row r="61" spans="1:15" x14ac:dyDescent="0.2">
      <c r="A61" s="25" t="s">
        <v>73</v>
      </c>
      <c r="D61" s="16">
        <v>3.51</v>
      </c>
      <c r="F61" s="22"/>
      <c r="G61" s="22"/>
    </row>
    <row r="62" spans="1:15" x14ac:dyDescent="0.2">
      <c r="A62" s="14" t="s">
        <v>81</v>
      </c>
      <c r="D62" s="16">
        <v>-0.21</v>
      </c>
      <c r="F62" s="22"/>
      <c r="G62" s="22"/>
    </row>
    <row r="63" spans="1:15" x14ac:dyDescent="0.2">
      <c r="A63" s="14" t="s">
        <v>69</v>
      </c>
      <c r="D63" s="18">
        <f>+D61+D62</f>
        <v>3.3</v>
      </c>
      <c r="E63" s="24">
        <f>+D63/100</f>
        <v>3.3000000000000002E-2</v>
      </c>
      <c r="F63" s="22"/>
      <c r="G63" s="22"/>
    </row>
    <row r="64" spans="1:15" x14ac:dyDescent="0.2">
      <c r="C64" s="22"/>
      <c r="D64" s="22"/>
      <c r="E64" s="22"/>
      <c r="F64" s="22"/>
      <c r="G64" s="22"/>
    </row>
    <row r="65" spans="3:7" x14ac:dyDescent="0.2">
      <c r="C65" s="22"/>
      <c r="D65" s="22"/>
      <c r="E65" s="22"/>
      <c r="F65" s="22"/>
      <c r="G65" s="22"/>
    </row>
    <row r="66" spans="3:7" x14ac:dyDescent="0.2">
      <c r="C66" s="22"/>
      <c r="D66" s="22"/>
      <c r="E66" s="22"/>
      <c r="F66" s="22"/>
      <c r="G66" s="22"/>
    </row>
    <row r="67" spans="3:7" x14ac:dyDescent="0.2">
      <c r="C67" s="22"/>
      <c r="D67" s="22"/>
      <c r="E67" s="22"/>
      <c r="F67" s="22"/>
      <c r="G67" s="22"/>
    </row>
    <row r="68" spans="3:7" x14ac:dyDescent="0.2">
      <c r="C68" s="22"/>
      <c r="D68" s="22"/>
      <c r="E68" s="22"/>
      <c r="F68" s="22"/>
      <c r="G68" s="22"/>
    </row>
    <row r="69" spans="3:7" x14ac:dyDescent="0.2">
      <c r="C69" s="22"/>
      <c r="D69" s="22"/>
      <c r="E69" s="22"/>
      <c r="F69" s="22"/>
      <c r="G69" s="22"/>
    </row>
    <row r="70" spans="3:7" x14ac:dyDescent="0.2">
      <c r="C70" s="22"/>
      <c r="D70" s="22"/>
      <c r="E70" s="22"/>
      <c r="F70" s="22"/>
      <c r="G70" s="22"/>
    </row>
    <row r="71" spans="3:7" x14ac:dyDescent="0.2">
      <c r="C71" s="22"/>
      <c r="D71" s="22"/>
      <c r="E71" s="22"/>
      <c r="F71" s="22"/>
      <c r="G71" s="22"/>
    </row>
    <row r="72" spans="3:7" x14ac:dyDescent="0.2">
      <c r="C72" s="22"/>
      <c r="D72" s="22"/>
      <c r="E72" s="22"/>
      <c r="F72" s="22"/>
      <c r="G72" s="22"/>
    </row>
    <row r="73" spans="3:7" x14ac:dyDescent="0.2">
      <c r="C73" s="22"/>
      <c r="D73" s="22"/>
      <c r="E73" s="22"/>
      <c r="F73" s="22"/>
      <c r="G73" s="22"/>
    </row>
    <row r="74" spans="3:7" x14ac:dyDescent="0.2">
      <c r="C74" s="22"/>
      <c r="D74" s="22"/>
      <c r="E74" s="22"/>
      <c r="F74" s="22"/>
      <c r="G74" s="22"/>
    </row>
    <row r="75" spans="3:7" x14ac:dyDescent="0.2">
      <c r="C75" s="22"/>
      <c r="D75" s="22"/>
      <c r="E75" s="22"/>
      <c r="F75" s="22"/>
      <c r="G75" s="22"/>
    </row>
    <row r="76" spans="3:7" x14ac:dyDescent="0.2">
      <c r="C76" s="22"/>
      <c r="D76" s="22"/>
      <c r="E76" s="22"/>
      <c r="F76" s="22"/>
      <c r="G76" s="22"/>
    </row>
    <row r="77" spans="3:7" x14ac:dyDescent="0.2">
      <c r="C77" s="22"/>
      <c r="D77" s="22"/>
      <c r="E77" s="22"/>
      <c r="F77" s="22"/>
      <c r="G77" s="22"/>
    </row>
    <row r="78" spans="3:7" x14ac:dyDescent="0.2">
      <c r="C78" s="22"/>
      <c r="D78" s="22"/>
      <c r="E78" s="22"/>
      <c r="F78" s="22"/>
      <c r="G78" s="22"/>
    </row>
    <row r="79" spans="3:7" x14ac:dyDescent="0.2">
      <c r="C79" s="22"/>
      <c r="D79" s="22"/>
      <c r="E79" s="22"/>
      <c r="F79" s="22"/>
      <c r="G79" s="22"/>
    </row>
    <row r="80" spans="3:7" x14ac:dyDescent="0.2">
      <c r="C80" s="22"/>
      <c r="D80" s="22"/>
      <c r="E80" s="22"/>
      <c r="F80" s="22"/>
      <c r="G80" s="22"/>
    </row>
    <row r="81" spans="3:7" x14ac:dyDescent="0.2">
      <c r="C81" s="22"/>
      <c r="D81" s="22"/>
      <c r="E81" s="22"/>
      <c r="F81" s="22"/>
      <c r="G81" s="22"/>
    </row>
    <row r="82" spans="3:7" x14ac:dyDescent="0.2">
      <c r="C82" s="22"/>
      <c r="D82" s="22"/>
      <c r="E82" s="22"/>
      <c r="F82" s="22"/>
      <c r="G82" s="22"/>
    </row>
    <row r="83" spans="3:7" x14ac:dyDescent="0.2">
      <c r="C83" s="22"/>
      <c r="D83" s="22"/>
      <c r="E83" s="22"/>
      <c r="F83" s="22"/>
      <c r="G83" s="22"/>
    </row>
    <row r="84" spans="3:7" x14ac:dyDescent="0.2">
      <c r="C84" s="22"/>
      <c r="D84" s="22"/>
      <c r="E84" s="22"/>
      <c r="F84" s="22"/>
      <c r="G84" s="22"/>
    </row>
    <row r="85" spans="3:7" x14ac:dyDescent="0.2">
      <c r="C85" s="22"/>
      <c r="D85" s="22"/>
      <c r="E85" s="22"/>
      <c r="F85" s="22"/>
      <c r="G85" s="22"/>
    </row>
    <row r="86" spans="3:7" x14ac:dyDescent="0.2">
      <c r="C86" s="22"/>
      <c r="D86" s="22"/>
      <c r="E86" s="22"/>
      <c r="F86" s="22"/>
      <c r="G86" s="22"/>
    </row>
    <row r="87" spans="3:7" x14ac:dyDescent="0.2">
      <c r="C87" s="22"/>
      <c r="D87" s="22"/>
      <c r="E87" s="22"/>
      <c r="F87" s="22"/>
      <c r="G87" s="22"/>
    </row>
    <row r="88" spans="3:7" x14ac:dyDescent="0.2">
      <c r="C88" s="22"/>
      <c r="D88" s="22"/>
      <c r="E88" s="22"/>
      <c r="F88" s="22"/>
      <c r="G88" s="22"/>
    </row>
    <row r="89" spans="3:7" x14ac:dyDescent="0.2">
      <c r="C89" s="22"/>
      <c r="D89" s="22"/>
      <c r="E89" s="22"/>
      <c r="F89" s="22"/>
      <c r="G89" s="22"/>
    </row>
    <row r="90" spans="3:7" x14ac:dyDescent="0.2">
      <c r="C90" s="22"/>
      <c r="D90" s="22"/>
      <c r="E90" s="22"/>
      <c r="F90" s="22"/>
      <c r="G90" s="22"/>
    </row>
    <row r="91" spans="3:7" x14ac:dyDescent="0.2">
      <c r="C91" s="22"/>
      <c r="D91" s="22"/>
      <c r="E91" s="22"/>
      <c r="F91" s="22"/>
      <c r="G91" s="22"/>
    </row>
    <row r="92" spans="3:7" x14ac:dyDescent="0.2">
      <c r="C92" s="22"/>
      <c r="D92" s="22"/>
      <c r="E92" s="22"/>
      <c r="F92" s="22"/>
      <c r="G92" s="22"/>
    </row>
    <row r="93" spans="3:7" x14ac:dyDescent="0.2">
      <c r="C93" s="22"/>
      <c r="D93" s="22"/>
      <c r="E93" s="22"/>
      <c r="F93" s="22"/>
      <c r="G93" s="22"/>
    </row>
    <row r="94" spans="3:7" x14ac:dyDescent="0.2">
      <c r="C94" s="22"/>
      <c r="D94" s="22"/>
      <c r="E94" s="22"/>
      <c r="F94" s="22"/>
      <c r="G94" s="22"/>
    </row>
    <row r="95" spans="3:7" x14ac:dyDescent="0.2">
      <c r="C95" s="22"/>
      <c r="D95" s="22"/>
      <c r="E95" s="22"/>
      <c r="F95" s="22"/>
      <c r="G95" s="22"/>
    </row>
    <row r="96" spans="3:7" x14ac:dyDescent="0.2">
      <c r="C96" s="22"/>
      <c r="D96" s="22"/>
      <c r="E96" s="22"/>
      <c r="F96" s="22"/>
      <c r="G96" s="22"/>
    </row>
    <row r="97" spans="3:7" x14ac:dyDescent="0.2">
      <c r="C97" s="22"/>
      <c r="D97" s="22"/>
      <c r="E97" s="22"/>
      <c r="F97" s="22"/>
      <c r="G97" s="22"/>
    </row>
    <row r="98" spans="3:7" x14ac:dyDescent="0.2">
      <c r="C98" s="22"/>
      <c r="D98" s="22"/>
      <c r="E98" s="22"/>
      <c r="F98" s="22"/>
      <c r="G98" s="22"/>
    </row>
    <row r="99" spans="3:7" x14ac:dyDescent="0.2">
      <c r="C99" s="22"/>
      <c r="D99" s="22"/>
      <c r="E99" s="22"/>
      <c r="F99" s="22"/>
      <c r="G99" s="22"/>
    </row>
    <row r="100" spans="3:7" x14ac:dyDescent="0.2">
      <c r="C100" s="22"/>
      <c r="D100" s="22"/>
      <c r="E100" s="22"/>
      <c r="F100" s="22"/>
      <c r="G100" s="22"/>
    </row>
    <row r="101" spans="3:7" x14ac:dyDescent="0.2">
      <c r="C101" s="22"/>
      <c r="D101" s="22"/>
      <c r="E101" s="22"/>
      <c r="F101" s="22"/>
      <c r="G101" s="22"/>
    </row>
    <row r="102" spans="3:7" x14ac:dyDescent="0.2">
      <c r="C102" s="22"/>
      <c r="D102" s="22"/>
      <c r="E102" s="22"/>
      <c r="F102" s="22"/>
      <c r="G102" s="22"/>
    </row>
    <row r="103" spans="3:7" x14ac:dyDescent="0.2">
      <c r="C103" s="22"/>
      <c r="D103" s="22"/>
      <c r="E103" s="22"/>
      <c r="F103" s="22"/>
      <c r="G103" s="22"/>
    </row>
    <row r="104" spans="3:7" x14ac:dyDescent="0.2">
      <c r="C104" s="22"/>
      <c r="D104" s="22"/>
      <c r="E104" s="22"/>
      <c r="F104" s="22"/>
      <c r="G104" s="22"/>
    </row>
    <row r="105" spans="3:7" x14ac:dyDescent="0.2">
      <c r="C105" s="22"/>
      <c r="D105" s="22"/>
      <c r="E105" s="22"/>
      <c r="F105" s="22"/>
      <c r="G105" s="22"/>
    </row>
    <row r="106" spans="3:7" x14ac:dyDescent="0.2">
      <c r="C106" s="22"/>
      <c r="D106" s="22"/>
      <c r="E106" s="22"/>
      <c r="F106" s="22"/>
      <c r="G106" s="22"/>
    </row>
    <row r="107" spans="3:7" x14ac:dyDescent="0.2">
      <c r="C107" s="22"/>
      <c r="D107" s="22"/>
      <c r="E107" s="22"/>
      <c r="F107" s="22"/>
      <c r="G107" s="22"/>
    </row>
    <row r="108" spans="3:7" x14ac:dyDescent="0.2">
      <c r="C108" s="22"/>
      <c r="D108" s="22"/>
      <c r="E108" s="22"/>
      <c r="F108" s="22"/>
      <c r="G108" s="22"/>
    </row>
    <row r="109" spans="3:7" x14ac:dyDescent="0.2">
      <c r="C109" s="22"/>
      <c r="D109" s="22"/>
      <c r="E109" s="22"/>
      <c r="F109" s="22"/>
      <c r="G109" s="22"/>
    </row>
    <row r="110" spans="3:7" x14ac:dyDescent="0.2">
      <c r="C110" s="22"/>
      <c r="D110" s="22"/>
      <c r="E110" s="22"/>
      <c r="F110" s="22"/>
      <c r="G110" s="22"/>
    </row>
    <row r="111" spans="3:7" x14ac:dyDescent="0.2">
      <c r="C111" s="22"/>
      <c r="D111" s="22"/>
      <c r="E111" s="22"/>
      <c r="F111" s="22"/>
      <c r="G111" s="22"/>
    </row>
    <row r="112" spans="3:7" x14ac:dyDescent="0.2">
      <c r="C112" s="22"/>
      <c r="D112" s="22"/>
      <c r="E112" s="22"/>
      <c r="F112" s="22"/>
      <c r="G112" s="22"/>
    </row>
    <row r="113" spans="3:7" x14ac:dyDescent="0.2">
      <c r="C113" s="22"/>
      <c r="D113" s="22"/>
      <c r="E113" s="22"/>
      <c r="F113" s="22"/>
      <c r="G113" s="22"/>
    </row>
    <row r="114" spans="3:7" x14ac:dyDescent="0.2">
      <c r="C114" s="22"/>
      <c r="D114" s="22"/>
      <c r="E114" s="22"/>
      <c r="F114" s="22"/>
      <c r="G114" s="22"/>
    </row>
    <row r="115" spans="3:7" x14ac:dyDescent="0.2">
      <c r="C115" s="22"/>
      <c r="D115" s="22"/>
      <c r="E115" s="22"/>
      <c r="F115" s="22"/>
      <c r="G115" s="22"/>
    </row>
    <row r="116" spans="3:7" x14ac:dyDescent="0.2">
      <c r="C116" s="22"/>
      <c r="D116" s="22"/>
      <c r="E116" s="22"/>
      <c r="F116" s="22"/>
      <c r="G116" s="22"/>
    </row>
    <row r="117" spans="3:7" x14ac:dyDescent="0.2">
      <c r="C117" s="22"/>
      <c r="D117" s="22"/>
      <c r="E117" s="22"/>
      <c r="F117" s="22"/>
      <c r="G117" s="22"/>
    </row>
    <row r="118" spans="3:7" x14ac:dyDescent="0.2">
      <c r="C118" s="22"/>
      <c r="D118" s="22"/>
      <c r="E118" s="22"/>
      <c r="F118" s="22"/>
      <c r="G118" s="22"/>
    </row>
    <row r="119" spans="3:7" x14ac:dyDescent="0.2">
      <c r="C119" s="22"/>
      <c r="D119" s="22"/>
      <c r="E119" s="22"/>
      <c r="F119" s="22"/>
      <c r="G119" s="22"/>
    </row>
    <row r="120" spans="3:7" x14ac:dyDescent="0.2">
      <c r="C120" s="22"/>
      <c r="D120" s="22"/>
      <c r="E120" s="22"/>
      <c r="F120" s="22"/>
      <c r="G120" s="22"/>
    </row>
    <row r="121" spans="3:7" x14ac:dyDescent="0.2">
      <c r="C121" s="22"/>
      <c r="D121" s="22"/>
      <c r="E121" s="22"/>
      <c r="F121" s="22"/>
      <c r="G121" s="22"/>
    </row>
    <row r="122" spans="3:7" x14ac:dyDescent="0.2">
      <c r="C122" s="22"/>
      <c r="D122" s="22"/>
      <c r="E122" s="22"/>
      <c r="F122" s="22"/>
      <c r="G122" s="22"/>
    </row>
    <row r="123" spans="3:7" x14ac:dyDescent="0.2">
      <c r="C123" s="22"/>
      <c r="D123" s="22"/>
      <c r="E123" s="22"/>
      <c r="F123" s="22"/>
      <c r="G123" s="22"/>
    </row>
    <row r="124" spans="3:7" x14ac:dyDescent="0.2">
      <c r="C124" s="22"/>
      <c r="D124" s="22"/>
      <c r="E124" s="22"/>
      <c r="F124" s="22"/>
      <c r="G124" s="22"/>
    </row>
    <row r="125" spans="3:7" x14ac:dyDescent="0.2">
      <c r="C125" s="22"/>
      <c r="D125" s="22"/>
      <c r="E125" s="22"/>
      <c r="F125" s="22"/>
      <c r="G125" s="22"/>
    </row>
    <row r="126" spans="3:7" x14ac:dyDescent="0.2">
      <c r="C126" s="22"/>
      <c r="D126" s="22"/>
      <c r="E126" s="22"/>
      <c r="F126" s="22"/>
      <c r="G126" s="22"/>
    </row>
    <row r="127" spans="3:7" x14ac:dyDescent="0.2">
      <c r="C127" s="22"/>
      <c r="D127" s="22"/>
      <c r="E127" s="22"/>
      <c r="F127" s="22"/>
      <c r="G127" s="22"/>
    </row>
    <row r="128" spans="3:7" x14ac:dyDescent="0.2">
      <c r="C128" s="22"/>
      <c r="D128" s="22"/>
      <c r="E128" s="22"/>
      <c r="F128" s="22"/>
      <c r="G128" s="22"/>
    </row>
    <row r="129" spans="3:7" x14ac:dyDescent="0.2">
      <c r="C129" s="22"/>
      <c r="D129" s="22"/>
      <c r="E129" s="22"/>
      <c r="F129" s="22"/>
      <c r="G129" s="22"/>
    </row>
    <row r="130" spans="3:7" x14ac:dyDescent="0.2">
      <c r="C130" s="22"/>
      <c r="D130" s="22"/>
      <c r="E130" s="22"/>
      <c r="F130" s="22"/>
      <c r="G130" s="22"/>
    </row>
    <row r="131" spans="3:7" x14ac:dyDescent="0.2">
      <c r="C131" s="22"/>
      <c r="D131" s="22"/>
      <c r="E131" s="22"/>
      <c r="F131" s="22"/>
      <c r="G131" s="22"/>
    </row>
    <row r="132" spans="3:7" x14ac:dyDescent="0.2">
      <c r="C132" s="22"/>
      <c r="D132" s="22"/>
      <c r="E132" s="22"/>
      <c r="F132" s="22"/>
      <c r="G132" s="22"/>
    </row>
    <row r="133" spans="3:7" x14ac:dyDescent="0.2">
      <c r="C133" s="22"/>
      <c r="D133" s="22"/>
      <c r="E133" s="22"/>
      <c r="F133" s="22"/>
      <c r="G133" s="22"/>
    </row>
    <row r="134" spans="3:7" x14ac:dyDescent="0.2">
      <c r="C134" s="22"/>
      <c r="D134" s="22"/>
      <c r="E134" s="22"/>
      <c r="F134" s="22"/>
      <c r="G134" s="22"/>
    </row>
    <row r="135" spans="3:7" x14ac:dyDescent="0.2">
      <c r="C135" s="22"/>
      <c r="D135" s="22"/>
      <c r="E135" s="22"/>
      <c r="F135" s="22"/>
      <c r="G135" s="22"/>
    </row>
    <row r="136" spans="3:7" x14ac:dyDescent="0.2">
      <c r="C136" s="22"/>
      <c r="D136" s="22"/>
      <c r="E136" s="22"/>
      <c r="F136" s="22"/>
      <c r="G136" s="22"/>
    </row>
    <row r="137" spans="3:7" x14ac:dyDescent="0.2">
      <c r="C137" s="22"/>
      <c r="D137" s="22"/>
      <c r="E137" s="22"/>
      <c r="F137" s="22"/>
      <c r="G137" s="22"/>
    </row>
    <row r="138" spans="3:7" x14ac:dyDescent="0.2">
      <c r="C138" s="22"/>
      <c r="D138" s="22"/>
      <c r="E138" s="22"/>
      <c r="F138" s="22"/>
      <c r="G138" s="22"/>
    </row>
    <row r="139" spans="3:7" x14ac:dyDescent="0.2">
      <c r="C139" s="22"/>
      <c r="D139" s="22"/>
      <c r="E139" s="22"/>
      <c r="F139" s="22"/>
      <c r="G139" s="22"/>
    </row>
    <row r="140" spans="3:7" x14ac:dyDescent="0.2">
      <c r="C140" s="22"/>
      <c r="D140" s="22"/>
      <c r="E140" s="22"/>
      <c r="F140" s="22"/>
      <c r="G140" s="22"/>
    </row>
    <row r="141" spans="3:7" x14ac:dyDescent="0.2">
      <c r="C141" s="22"/>
      <c r="D141" s="22"/>
      <c r="E141" s="22"/>
      <c r="F141" s="22"/>
      <c r="G141" s="22"/>
    </row>
    <row r="142" spans="3:7" x14ac:dyDescent="0.2">
      <c r="C142" s="22"/>
      <c r="D142" s="22"/>
      <c r="E142" s="22"/>
      <c r="F142" s="22"/>
      <c r="G142" s="22"/>
    </row>
    <row r="143" spans="3:7" x14ac:dyDescent="0.2">
      <c r="C143" s="22"/>
      <c r="D143" s="22"/>
      <c r="E143" s="22"/>
      <c r="F143" s="22"/>
      <c r="G143" s="22"/>
    </row>
    <row r="144" spans="3:7" x14ac:dyDescent="0.2">
      <c r="C144" s="22"/>
      <c r="D144" s="22"/>
      <c r="E144" s="22"/>
      <c r="F144" s="22"/>
      <c r="G144" s="22"/>
    </row>
    <row r="145" spans="3:7" x14ac:dyDescent="0.2">
      <c r="C145" s="22"/>
      <c r="D145" s="22"/>
      <c r="E145" s="22"/>
      <c r="F145" s="22"/>
      <c r="G145" s="22"/>
    </row>
    <row r="146" spans="3:7" x14ac:dyDescent="0.2">
      <c r="C146" s="22"/>
      <c r="D146" s="22"/>
      <c r="E146" s="22"/>
      <c r="F146" s="22"/>
      <c r="G146" s="22"/>
    </row>
    <row r="147" spans="3:7" x14ac:dyDescent="0.2">
      <c r="C147" s="22"/>
      <c r="D147" s="22"/>
      <c r="E147" s="22"/>
      <c r="F147" s="22"/>
      <c r="G147" s="22"/>
    </row>
    <row r="148" spans="3:7" x14ac:dyDescent="0.2">
      <c r="C148" s="22"/>
      <c r="D148" s="22"/>
      <c r="E148" s="22"/>
      <c r="F148" s="22"/>
      <c r="G148" s="22"/>
    </row>
    <row r="149" spans="3:7" x14ac:dyDescent="0.2">
      <c r="C149" s="22"/>
      <c r="D149" s="22"/>
      <c r="E149" s="22"/>
      <c r="F149" s="22"/>
      <c r="G149" s="22"/>
    </row>
    <row r="150" spans="3:7" x14ac:dyDescent="0.2">
      <c r="C150" s="22"/>
      <c r="D150" s="22"/>
      <c r="E150" s="22"/>
      <c r="F150" s="22"/>
      <c r="G150" s="22"/>
    </row>
    <row r="151" spans="3:7" x14ac:dyDescent="0.2">
      <c r="C151" s="22"/>
      <c r="D151" s="22"/>
      <c r="E151" s="22"/>
      <c r="F151" s="22"/>
      <c r="G151" s="22"/>
    </row>
    <row r="152" spans="3:7" x14ac:dyDescent="0.2">
      <c r="C152" s="22"/>
      <c r="D152" s="22"/>
      <c r="E152" s="22"/>
      <c r="F152" s="22"/>
      <c r="G152" s="22"/>
    </row>
    <row r="153" spans="3:7" x14ac:dyDescent="0.2">
      <c r="C153" s="22"/>
      <c r="D153" s="22"/>
      <c r="E153" s="22"/>
      <c r="F153" s="22"/>
      <c r="G153" s="22"/>
    </row>
    <row r="154" spans="3:7" x14ac:dyDescent="0.2">
      <c r="C154" s="22"/>
      <c r="D154" s="22"/>
      <c r="E154" s="22"/>
      <c r="F154" s="22"/>
      <c r="G154" s="22"/>
    </row>
    <row r="155" spans="3:7" x14ac:dyDescent="0.2">
      <c r="C155" s="22"/>
      <c r="D155" s="22"/>
      <c r="E155" s="22"/>
      <c r="F155" s="22"/>
      <c r="G155" s="22"/>
    </row>
    <row r="156" spans="3:7" x14ac:dyDescent="0.2">
      <c r="C156" s="22"/>
      <c r="D156" s="22"/>
      <c r="E156" s="22"/>
      <c r="F156" s="22"/>
      <c r="G156" s="22"/>
    </row>
    <row r="157" spans="3:7" x14ac:dyDescent="0.2">
      <c r="C157" s="22"/>
      <c r="D157" s="22"/>
      <c r="E157" s="22"/>
      <c r="F157" s="22"/>
      <c r="G157" s="22"/>
    </row>
    <row r="158" spans="3:7" x14ac:dyDescent="0.2">
      <c r="C158" s="22"/>
      <c r="D158" s="22"/>
      <c r="E158" s="22"/>
      <c r="F158" s="22"/>
      <c r="G158" s="22"/>
    </row>
    <row r="159" spans="3:7" x14ac:dyDescent="0.2">
      <c r="C159" s="22"/>
      <c r="D159" s="22"/>
      <c r="E159" s="22"/>
      <c r="F159" s="22"/>
      <c r="G159" s="22"/>
    </row>
    <row r="160" spans="3:7" x14ac:dyDescent="0.2">
      <c r="C160" s="22"/>
      <c r="D160" s="22"/>
      <c r="E160" s="22"/>
      <c r="F160" s="22"/>
      <c r="G160" s="22"/>
    </row>
    <row r="161" spans="3:7" x14ac:dyDescent="0.2">
      <c r="C161" s="22"/>
      <c r="D161" s="22"/>
      <c r="E161" s="22"/>
      <c r="F161" s="22"/>
      <c r="G161" s="22"/>
    </row>
    <row r="162" spans="3:7" x14ac:dyDescent="0.2">
      <c r="C162" s="22"/>
      <c r="D162" s="22"/>
      <c r="E162" s="22"/>
      <c r="F162" s="22"/>
      <c r="G162" s="22"/>
    </row>
    <row r="163" spans="3:7" x14ac:dyDescent="0.2">
      <c r="C163" s="22"/>
      <c r="D163" s="22"/>
      <c r="E163" s="22"/>
      <c r="F163" s="22"/>
      <c r="G163" s="22"/>
    </row>
    <row r="164" spans="3:7" x14ac:dyDescent="0.2">
      <c r="C164" s="22"/>
      <c r="D164" s="22"/>
      <c r="E164" s="22"/>
      <c r="F164" s="22"/>
      <c r="G164" s="22"/>
    </row>
    <row r="165" spans="3:7" x14ac:dyDescent="0.2">
      <c r="C165" s="22"/>
      <c r="D165" s="22"/>
      <c r="E165" s="22"/>
      <c r="F165" s="22"/>
      <c r="G165" s="22"/>
    </row>
    <row r="166" spans="3:7" x14ac:dyDescent="0.2">
      <c r="C166" s="22"/>
      <c r="D166" s="22"/>
      <c r="E166" s="22"/>
      <c r="F166" s="22"/>
      <c r="G166" s="22"/>
    </row>
    <row r="167" spans="3:7" x14ac:dyDescent="0.2">
      <c r="C167" s="22"/>
      <c r="D167" s="22"/>
      <c r="E167" s="22"/>
      <c r="F167" s="22"/>
      <c r="G167" s="22"/>
    </row>
    <row r="168" spans="3:7" x14ac:dyDescent="0.2">
      <c r="C168" s="22"/>
      <c r="D168" s="22"/>
      <c r="E168" s="22"/>
      <c r="F168" s="22"/>
      <c r="G168" s="22"/>
    </row>
    <row r="169" spans="3:7" x14ac:dyDescent="0.2">
      <c r="C169" s="22"/>
      <c r="D169" s="22"/>
      <c r="E169" s="22"/>
      <c r="F169" s="22"/>
      <c r="G169" s="22"/>
    </row>
    <row r="170" spans="3:7" x14ac:dyDescent="0.2">
      <c r="C170" s="22"/>
      <c r="D170" s="22"/>
      <c r="E170" s="22"/>
      <c r="F170" s="22"/>
      <c r="G170" s="22"/>
    </row>
    <row r="171" spans="3:7" x14ac:dyDescent="0.2">
      <c r="C171" s="22"/>
      <c r="D171" s="22"/>
      <c r="E171" s="22"/>
      <c r="F171" s="22"/>
      <c r="G171" s="22"/>
    </row>
    <row r="172" spans="3:7" x14ac:dyDescent="0.2">
      <c r="C172" s="22"/>
      <c r="D172" s="22"/>
      <c r="E172" s="22"/>
      <c r="F172" s="22"/>
      <c r="G172" s="22"/>
    </row>
    <row r="173" spans="3:7" x14ac:dyDescent="0.2">
      <c r="C173" s="22"/>
      <c r="D173" s="22"/>
      <c r="E173" s="22"/>
      <c r="F173" s="22"/>
      <c r="G173" s="22"/>
    </row>
    <row r="174" spans="3:7" x14ac:dyDescent="0.2">
      <c r="C174" s="22"/>
      <c r="D174" s="22"/>
      <c r="E174" s="22"/>
      <c r="F174" s="22"/>
      <c r="G174" s="22"/>
    </row>
    <row r="175" spans="3:7" x14ac:dyDescent="0.2">
      <c r="C175" s="22"/>
      <c r="D175" s="22"/>
      <c r="E175" s="22"/>
      <c r="F175" s="22"/>
      <c r="G175" s="22"/>
    </row>
    <row r="176" spans="3:7" x14ac:dyDescent="0.2">
      <c r="C176" s="22"/>
      <c r="D176" s="22"/>
      <c r="E176" s="22"/>
      <c r="F176" s="22"/>
      <c r="G176" s="22"/>
    </row>
    <row r="177" spans="3:7" x14ac:dyDescent="0.2">
      <c r="C177" s="22"/>
      <c r="D177" s="22"/>
      <c r="E177" s="22"/>
      <c r="F177" s="22"/>
      <c r="G177" s="22"/>
    </row>
    <row r="178" spans="3:7" x14ac:dyDescent="0.2">
      <c r="C178" s="22"/>
      <c r="D178" s="22"/>
      <c r="E178" s="22"/>
      <c r="F178" s="22"/>
      <c r="G178" s="22"/>
    </row>
    <row r="179" spans="3:7" x14ac:dyDescent="0.2">
      <c r="C179" s="22"/>
      <c r="D179" s="22"/>
      <c r="E179" s="22"/>
      <c r="F179" s="22"/>
      <c r="G179" s="22"/>
    </row>
    <row r="180" spans="3:7" x14ac:dyDescent="0.2">
      <c r="C180" s="22"/>
      <c r="D180" s="22"/>
      <c r="E180" s="22"/>
      <c r="F180" s="22"/>
      <c r="G180" s="22"/>
    </row>
    <row r="181" spans="3:7" x14ac:dyDescent="0.2">
      <c r="C181" s="22"/>
      <c r="D181" s="22"/>
      <c r="E181" s="22"/>
      <c r="F181" s="22"/>
      <c r="G181" s="22"/>
    </row>
    <row r="182" spans="3:7" x14ac:dyDescent="0.2">
      <c r="C182" s="22"/>
      <c r="D182" s="22"/>
      <c r="E182" s="22"/>
      <c r="F182" s="22"/>
      <c r="G182" s="22"/>
    </row>
    <row r="183" spans="3:7" x14ac:dyDescent="0.2">
      <c r="C183" s="22"/>
      <c r="D183" s="22"/>
      <c r="E183" s="22"/>
      <c r="F183" s="22"/>
      <c r="G183" s="22"/>
    </row>
    <row r="184" spans="3:7" x14ac:dyDescent="0.2">
      <c r="C184" s="22"/>
      <c r="D184" s="22"/>
      <c r="E184" s="22"/>
      <c r="F184" s="22"/>
      <c r="G184" s="22"/>
    </row>
    <row r="185" spans="3:7" x14ac:dyDescent="0.2">
      <c r="C185" s="22"/>
      <c r="D185" s="22"/>
      <c r="E185" s="22"/>
      <c r="F185" s="22"/>
      <c r="G185" s="22"/>
    </row>
    <row r="186" spans="3:7" x14ac:dyDescent="0.2">
      <c r="C186" s="22"/>
      <c r="D186" s="22"/>
      <c r="E186" s="22"/>
      <c r="F186" s="22"/>
      <c r="G186" s="22"/>
    </row>
    <row r="187" spans="3:7" x14ac:dyDescent="0.2">
      <c r="C187" s="22"/>
      <c r="D187" s="22"/>
      <c r="E187" s="22"/>
      <c r="F187" s="22"/>
      <c r="G187" s="22"/>
    </row>
    <row r="188" spans="3:7" x14ac:dyDescent="0.2">
      <c r="C188" s="22"/>
      <c r="D188" s="22"/>
      <c r="E188" s="22"/>
      <c r="F188" s="22"/>
      <c r="G188" s="22"/>
    </row>
    <row r="189" spans="3:7" x14ac:dyDescent="0.2">
      <c r="C189" s="22"/>
      <c r="D189" s="22"/>
      <c r="E189" s="22"/>
      <c r="F189" s="22"/>
      <c r="G189" s="22"/>
    </row>
    <row r="190" spans="3:7" x14ac:dyDescent="0.2">
      <c r="C190" s="22"/>
      <c r="D190" s="22"/>
      <c r="E190" s="22"/>
      <c r="F190" s="22"/>
      <c r="G190" s="22"/>
    </row>
    <row r="191" spans="3:7" x14ac:dyDescent="0.2">
      <c r="C191" s="22"/>
      <c r="D191" s="22"/>
      <c r="E191" s="22"/>
      <c r="F191" s="22"/>
      <c r="G191" s="22"/>
    </row>
    <row r="192" spans="3:7" x14ac:dyDescent="0.2">
      <c r="C192" s="22"/>
      <c r="D192" s="22"/>
      <c r="E192" s="22"/>
      <c r="F192" s="22"/>
      <c r="G192" s="22"/>
    </row>
    <row r="193" spans="3:7" x14ac:dyDescent="0.2">
      <c r="C193" s="22"/>
      <c r="D193" s="22"/>
      <c r="E193" s="22"/>
      <c r="F193" s="22"/>
      <c r="G193" s="22"/>
    </row>
    <row r="194" spans="3:7" x14ac:dyDescent="0.2">
      <c r="C194" s="22"/>
      <c r="D194" s="22"/>
      <c r="E194" s="22"/>
      <c r="F194" s="22"/>
      <c r="G194" s="22"/>
    </row>
    <row r="195" spans="3:7" x14ac:dyDescent="0.2">
      <c r="C195" s="22"/>
      <c r="D195" s="22"/>
      <c r="E195" s="22"/>
      <c r="F195" s="22"/>
      <c r="G195" s="22"/>
    </row>
    <row r="196" spans="3:7" x14ac:dyDescent="0.2">
      <c r="C196" s="22"/>
      <c r="D196" s="22"/>
      <c r="E196" s="22"/>
      <c r="F196" s="22"/>
      <c r="G196" s="22"/>
    </row>
    <row r="197" spans="3:7" x14ac:dyDescent="0.2">
      <c r="C197" s="22"/>
      <c r="D197" s="22"/>
      <c r="E197" s="22"/>
      <c r="F197" s="22"/>
      <c r="G197" s="22"/>
    </row>
    <row r="198" spans="3:7" x14ac:dyDescent="0.2">
      <c r="C198" s="22"/>
      <c r="D198" s="22"/>
      <c r="E198" s="22"/>
      <c r="F198" s="22"/>
      <c r="G198" s="22"/>
    </row>
    <row r="199" spans="3:7" x14ac:dyDescent="0.2">
      <c r="C199" s="22"/>
      <c r="D199" s="22"/>
      <c r="E199" s="22"/>
      <c r="F199" s="22"/>
      <c r="G199" s="22"/>
    </row>
    <row r="200" spans="3:7" x14ac:dyDescent="0.2">
      <c r="C200" s="22"/>
      <c r="D200" s="22"/>
      <c r="E200" s="22"/>
      <c r="F200" s="22"/>
      <c r="G200" s="22"/>
    </row>
    <row r="201" spans="3:7" x14ac:dyDescent="0.2">
      <c r="C201" s="22"/>
      <c r="D201" s="22"/>
      <c r="E201" s="22"/>
      <c r="F201" s="22"/>
      <c r="G201" s="22"/>
    </row>
    <row r="202" spans="3:7" x14ac:dyDescent="0.2">
      <c r="C202" s="22"/>
      <c r="D202" s="22"/>
      <c r="E202" s="22"/>
      <c r="F202" s="22"/>
      <c r="G202" s="22"/>
    </row>
    <row r="203" spans="3:7" x14ac:dyDescent="0.2">
      <c r="C203" s="22"/>
      <c r="D203" s="22"/>
      <c r="E203" s="22"/>
      <c r="F203" s="22"/>
      <c r="G203" s="22"/>
    </row>
    <row r="204" spans="3:7" x14ac:dyDescent="0.2">
      <c r="C204" s="22"/>
      <c r="D204" s="22"/>
      <c r="E204" s="22"/>
      <c r="F204" s="22"/>
      <c r="G204" s="22"/>
    </row>
    <row r="205" spans="3:7" x14ac:dyDescent="0.2">
      <c r="C205" s="22"/>
      <c r="D205" s="22"/>
      <c r="E205" s="22"/>
      <c r="F205" s="22"/>
      <c r="G205" s="22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13BD84CD-2199-426B-8C67-2B2DF9D6D71D}">
      <formula1>Kommune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59FA0-20A5-4705-94BD-6391D7A479AC}">
  <dimension ref="A1:M59"/>
  <sheetViews>
    <sheetView tabSelected="1" workbookViewId="0">
      <selection activeCell="D8" sqref="D8"/>
    </sheetView>
  </sheetViews>
  <sheetFormatPr defaultColWidth="8.7109375" defaultRowHeight="12.75" x14ac:dyDescent="0.2"/>
  <cols>
    <col min="1" max="1" width="8.7109375" style="14"/>
    <col min="2" max="2" width="25" style="14" customWidth="1"/>
    <col min="3" max="3" width="11.28515625" style="14" customWidth="1"/>
    <col min="4" max="7" width="10.85546875" style="14" customWidth="1"/>
    <col min="8" max="8" width="8.7109375" style="14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6384" width="8.7109375" style="14"/>
  </cols>
  <sheetData>
    <row r="1" spans="1:13" x14ac:dyDescent="0.2">
      <c r="A1" s="1" t="s">
        <v>82</v>
      </c>
    </row>
    <row r="2" spans="1:13" x14ac:dyDescent="0.2">
      <c r="A2" s="2" t="s">
        <v>72</v>
      </c>
    </row>
    <row r="4" spans="1:13" ht="13.5" thickBot="1" x14ac:dyDescent="0.25">
      <c r="A4" s="25" t="s">
        <v>77</v>
      </c>
    </row>
    <row r="5" spans="1:13" ht="13.5" thickBot="1" x14ac:dyDescent="0.25">
      <c r="A5" s="14" t="s">
        <v>78</v>
      </c>
      <c r="D5" s="26"/>
    </row>
    <row r="6" spans="1:13" ht="13.5" thickBot="1" x14ac:dyDescent="0.25">
      <c r="A6" s="14" t="s">
        <v>79</v>
      </c>
      <c r="D6" s="27">
        <f>+D5*(100%+D7)</f>
        <v>0</v>
      </c>
    </row>
    <row r="7" spans="1:13" x14ac:dyDescent="0.2">
      <c r="A7" s="14" t="s">
        <v>80</v>
      </c>
      <c r="D7" s="23">
        <f>+'Løntabel oktober 2019'!D7</f>
        <v>3.2343428403410757E-2</v>
      </c>
    </row>
    <row r="9" spans="1:13" x14ac:dyDescent="0.2">
      <c r="A9" s="14" t="s">
        <v>1</v>
      </c>
      <c r="D9" s="15">
        <v>5.5E-2</v>
      </c>
    </row>
    <row r="10" spans="1:13" x14ac:dyDescent="0.2">
      <c r="A10" s="14" t="s">
        <v>2</v>
      </c>
      <c r="D10" s="15">
        <v>0.11</v>
      </c>
    </row>
    <row r="13" spans="1:13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3" x14ac:dyDescent="0.2">
      <c r="A14" s="2"/>
      <c r="B14" s="2"/>
      <c r="C14" s="2"/>
      <c r="D14" s="2"/>
      <c r="E14" s="2"/>
      <c r="F14" s="2"/>
      <c r="G14" s="2"/>
    </row>
    <row r="15" spans="1:13" x14ac:dyDescent="0.2">
      <c r="A15" s="2"/>
      <c r="B15" s="1" t="s">
        <v>9</v>
      </c>
      <c r="C15" s="2"/>
      <c r="D15" s="2"/>
      <c r="E15" s="2"/>
      <c r="F15" s="2"/>
      <c r="G15" s="2"/>
    </row>
    <row r="16" spans="1:13" x14ac:dyDescent="0.2">
      <c r="A16" s="4">
        <v>19</v>
      </c>
      <c r="B16" s="5" t="s">
        <v>10</v>
      </c>
      <c r="C16" s="6">
        <f>+'Løntabel oktober 2019'!C15/160.33</f>
        <v>158.31338193895277</v>
      </c>
      <c r="D16" s="6">
        <f>+'Løntabel oktober 2019'!D15/160.33</f>
        <v>160.90595685909463</v>
      </c>
      <c r="E16" s="6">
        <f>+'Løntabel oktober 2019'!E15/160.33</f>
        <v>162.70092786075259</v>
      </c>
      <c r="F16" s="6">
        <f>+'Løntabel oktober 2019'!F15/160.33</f>
        <v>165.29357678662637</v>
      </c>
      <c r="G16" s="6">
        <f>+'Løntabel oktober 2019'!G15/160.33</f>
        <v>167.08862324768282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</row>
    <row r="17" spans="1:13" x14ac:dyDescent="0.2">
      <c r="A17" s="2"/>
      <c r="B17" s="14" t="s">
        <v>16</v>
      </c>
      <c r="C17" s="16">
        <f>C16*$D$9</f>
        <v>8.7072360066424022</v>
      </c>
      <c r="D17" s="16">
        <f>D16*$D$9</f>
        <v>8.849827627250205</v>
      </c>
      <c r="E17" s="16">
        <f>E16*$D$9</f>
        <v>8.9485510323413919</v>
      </c>
      <c r="F17" s="16">
        <f>F16*$D$9</f>
        <v>9.0911467232644512</v>
      </c>
      <c r="G17" s="16">
        <f>G16*$D$9</f>
        <v>9.1898742786225558</v>
      </c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</row>
    <row r="18" spans="1:13" x14ac:dyDescent="0.2">
      <c r="A18" s="2"/>
      <c r="B18" s="14" t="s">
        <v>22</v>
      </c>
      <c r="C18" s="16">
        <f>C16-C17</f>
        <v>149.60614593231037</v>
      </c>
      <c r="D18" s="16">
        <f>D16-D17</f>
        <v>152.05612923184444</v>
      </c>
      <c r="E18" s="16">
        <f>E16-E17</f>
        <v>153.7523768284112</v>
      </c>
      <c r="F18" s="16">
        <f>F16-F17</f>
        <v>156.20243006336193</v>
      </c>
      <c r="G18" s="16">
        <f>G16-G17</f>
        <v>157.89874896906025</v>
      </c>
      <c r="I18" s="2" t="s">
        <v>23</v>
      </c>
      <c r="J18" s="8" t="s">
        <v>24</v>
      </c>
      <c r="K18" s="2" t="s">
        <v>25</v>
      </c>
      <c r="L18" s="14" t="s">
        <v>26</v>
      </c>
    </row>
    <row r="19" spans="1:13" x14ac:dyDescent="0.2">
      <c r="A19" s="2"/>
      <c r="B19" s="14" t="s">
        <v>27</v>
      </c>
      <c r="C19" s="16">
        <f>C16*$D$10</f>
        <v>17.414472013284804</v>
      </c>
      <c r="D19" s="16">
        <f>D16*$D$10</f>
        <v>17.69965525450041</v>
      </c>
      <c r="E19" s="16">
        <f>E16*$D$10</f>
        <v>17.897102064682784</v>
      </c>
      <c r="F19" s="16">
        <f>F16*$D$10</f>
        <v>18.182293446528902</v>
      </c>
      <c r="G19" s="16">
        <f>G16*$D$10</f>
        <v>18.379748557245112</v>
      </c>
      <c r="I19" s="2"/>
      <c r="J19" s="8"/>
      <c r="K19" s="2"/>
    </row>
    <row r="20" spans="1:13" x14ac:dyDescent="0.2">
      <c r="A20" s="2"/>
      <c r="B20" s="1"/>
      <c r="C20" s="2"/>
      <c r="D20" s="2"/>
      <c r="E20" s="2"/>
      <c r="F20" s="2"/>
      <c r="G20" s="2"/>
      <c r="I20" s="9" t="s">
        <v>29</v>
      </c>
      <c r="J20" s="8" t="s">
        <v>30</v>
      </c>
      <c r="K20" s="14" t="s">
        <v>31</v>
      </c>
      <c r="L20" s="14" t="s">
        <v>32</v>
      </c>
    </row>
    <row r="21" spans="1:13" x14ac:dyDescent="0.2">
      <c r="A21" s="2"/>
      <c r="B21" s="1" t="s">
        <v>33</v>
      </c>
      <c r="C21" s="2"/>
      <c r="D21" s="2"/>
      <c r="E21" s="2"/>
      <c r="F21" s="2"/>
      <c r="G21" s="2"/>
      <c r="I21" s="9" t="s">
        <v>34</v>
      </c>
      <c r="J21" s="8" t="s">
        <v>35</v>
      </c>
      <c r="K21" s="14" t="s">
        <v>36</v>
      </c>
      <c r="L21" s="14" t="s">
        <v>37</v>
      </c>
    </row>
    <row r="22" spans="1:13" x14ac:dyDescent="0.2">
      <c r="A22" s="4">
        <v>24</v>
      </c>
      <c r="B22" s="5" t="s">
        <v>10</v>
      </c>
      <c r="C22" s="6">
        <f>+'Løntabel oktober 2019'!C21/160.33</f>
        <v>170.86867125452139</v>
      </c>
      <c r="D22" s="6">
        <f>+'Løntabel oktober 2019'!D21/160.33</f>
        <v>173.44528253010509</v>
      </c>
      <c r="E22" s="6">
        <f>+'Løntabel oktober 2019'!E21/160.33</f>
        <v>175.22942039134966</v>
      </c>
      <c r="F22" s="6">
        <f>+'Løntabel oktober 2019'!F21/160.33</f>
        <v>177.80603166693339</v>
      </c>
      <c r="G22" s="6">
        <f>+'Løntabel oktober 2019'!G21/160.33</f>
        <v>179.58947792913565</v>
      </c>
      <c r="I22" s="9" t="s">
        <v>38</v>
      </c>
      <c r="J22" s="8" t="s">
        <v>39</v>
      </c>
      <c r="K22" s="2" t="s">
        <v>40</v>
      </c>
      <c r="L22" s="14" t="s">
        <v>41</v>
      </c>
    </row>
    <row r="23" spans="1:13" x14ac:dyDescent="0.2">
      <c r="A23" s="2"/>
      <c r="B23" s="2" t="s">
        <v>16</v>
      </c>
      <c r="C23" s="16">
        <f>C22*$D$9</f>
        <v>9.3977769189986766</v>
      </c>
      <c r="D23" s="16">
        <f>D22*$D$9</f>
        <v>9.5394905391557803</v>
      </c>
      <c r="E23" s="16">
        <f>E22*$D$9</f>
        <v>9.6376181215242323</v>
      </c>
      <c r="F23" s="16">
        <f>F22*$D$9</f>
        <v>9.7793317416813359</v>
      </c>
      <c r="G23" s="16">
        <f>G22*$D$9</f>
        <v>9.8774212861024608</v>
      </c>
      <c r="I23" s="9" t="s">
        <v>42</v>
      </c>
      <c r="K23" s="2" t="s">
        <v>43</v>
      </c>
      <c r="L23" s="2" t="s">
        <v>44</v>
      </c>
    </row>
    <row r="24" spans="1:13" x14ac:dyDescent="0.2">
      <c r="A24" s="2"/>
      <c r="B24" s="2" t="s">
        <v>22</v>
      </c>
      <c r="C24" s="16">
        <f>C22-C23</f>
        <v>161.4708943355227</v>
      </c>
      <c r="D24" s="16">
        <f>D22-D23</f>
        <v>163.9057919909493</v>
      </c>
      <c r="E24" s="16">
        <f>E22-E23</f>
        <v>165.59180226982542</v>
      </c>
      <c r="F24" s="16">
        <f>F22-F23</f>
        <v>168.02669992525205</v>
      </c>
      <c r="G24" s="16">
        <f>G22-G23</f>
        <v>169.71205664303318</v>
      </c>
      <c r="I24" s="9"/>
      <c r="K24" s="2"/>
      <c r="L24" s="2"/>
    </row>
    <row r="25" spans="1:13" x14ac:dyDescent="0.2">
      <c r="A25" s="2"/>
      <c r="B25" s="2" t="s">
        <v>27</v>
      </c>
      <c r="C25" s="16">
        <f>C22*$D$10</f>
        <v>18.795553837997353</v>
      </c>
      <c r="D25" s="16">
        <f>D22*$D$10</f>
        <v>19.078981078311561</v>
      </c>
      <c r="E25" s="16">
        <f>E22*$D$10</f>
        <v>19.275236243048465</v>
      </c>
      <c r="F25" s="16">
        <f>F22*$D$10</f>
        <v>19.558663483362672</v>
      </c>
      <c r="G25" s="16">
        <f>G22*$D$10</f>
        <v>19.754842572204922</v>
      </c>
      <c r="I25" s="9" t="s">
        <v>45</v>
      </c>
      <c r="K25" s="14" t="s">
        <v>46</v>
      </c>
      <c r="L25" s="14" t="s">
        <v>47</v>
      </c>
    </row>
    <row r="26" spans="1:13" x14ac:dyDescent="0.2">
      <c r="A26" s="2"/>
      <c r="B26" s="2"/>
      <c r="C26" s="16"/>
      <c r="D26" s="16"/>
      <c r="E26" s="16"/>
      <c r="F26" s="16"/>
      <c r="G26" s="16"/>
      <c r="I26" s="9" t="s">
        <v>48</v>
      </c>
      <c r="K26" s="14" t="s">
        <v>49</v>
      </c>
      <c r="L26" s="17" t="s">
        <v>50</v>
      </c>
    </row>
    <row r="27" spans="1:13" x14ac:dyDescent="0.2">
      <c r="A27" s="4">
        <v>25</v>
      </c>
      <c r="B27" s="5" t="s">
        <v>10</v>
      </c>
      <c r="C27" s="6">
        <f>+'Løntabel oktober 2019'!C26/160.33</f>
        <v>173.6226563630475</v>
      </c>
      <c r="D27" s="6">
        <f>+'Løntabel oktober 2019'!D26/160.33</f>
        <v>176.11861672402148</v>
      </c>
      <c r="E27" s="6">
        <f>+'Løntabel oktober 2019'!E26/160.33</f>
        <v>177.84639348623764</v>
      </c>
      <c r="F27" s="6">
        <f>+'Løntabel oktober 2019'!F26/160.33</f>
        <v>180.34365946374618</v>
      </c>
      <c r="G27" s="6">
        <f>+'Løntabel oktober 2019'!G26/160.33</f>
        <v>182.07136691740644</v>
      </c>
      <c r="I27" s="9" t="s">
        <v>51</v>
      </c>
      <c r="L27" s="17" t="s">
        <v>52</v>
      </c>
    </row>
    <row r="28" spans="1:13" x14ac:dyDescent="0.2">
      <c r="A28" s="2"/>
      <c r="B28" s="2" t="s">
        <v>16</v>
      </c>
      <c r="C28" s="16">
        <f>C27*$D$9</f>
        <v>9.549246099967613</v>
      </c>
      <c r="D28" s="16">
        <f>D27*$D$9</f>
        <v>9.6865239198211821</v>
      </c>
      <c r="E28" s="16">
        <f>E27*$D$9</f>
        <v>9.7815516417430697</v>
      </c>
      <c r="F28" s="16">
        <f>F27*$D$9</f>
        <v>9.9189012705060406</v>
      </c>
      <c r="G28" s="16">
        <f>G27*$D$9</f>
        <v>10.013925180457354</v>
      </c>
      <c r="I28" s="12" t="s">
        <v>53</v>
      </c>
      <c r="L28" s="17" t="s">
        <v>54</v>
      </c>
    </row>
    <row r="29" spans="1:13" x14ac:dyDescent="0.2">
      <c r="A29" s="2"/>
      <c r="B29" s="2" t="s">
        <v>22</v>
      </c>
      <c r="C29" s="16">
        <f>C27-C28</f>
        <v>164.07341026307989</v>
      </c>
      <c r="D29" s="16">
        <f>D27-D28</f>
        <v>166.43209280420029</v>
      </c>
      <c r="E29" s="16">
        <f>E27-E28</f>
        <v>168.06484184449457</v>
      </c>
      <c r="F29" s="16">
        <f>F27-F28</f>
        <v>170.42475819324014</v>
      </c>
      <c r="G29" s="16">
        <f>G27-G28</f>
        <v>172.05744173694907</v>
      </c>
      <c r="I29" s="12"/>
      <c r="L29" s="17"/>
    </row>
    <row r="30" spans="1:13" x14ac:dyDescent="0.2">
      <c r="A30" s="2"/>
      <c r="B30" s="2" t="s">
        <v>27</v>
      </c>
      <c r="C30" s="16">
        <f>C27*$D$10</f>
        <v>19.098492199935226</v>
      </c>
      <c r="D30" s="16">
        <f>D27*$D$10</f>
        <v>19.373047839642364</v>
      </c>
      <c r="E30" s="16">
        <f>E27*$D$10</f>
        <v>19.563103283486139</v>
      </c>
      <c r="F30" s="16">
        <f>F27*$D$10</f>
        <v>19.837802541012081</v>
      </c>
      <c r="G30" s="16">
        <f>G27*$D$10</f>
        <v>20.027850360914709</v>
      </c>
      <c r="I30" s="12" t="s">
        <v>55</v>
      </c>
      <c r="L30" s="13" t="s">
        <v>56</v>
      </c>
    </row>
    <row r="31" spans="1:13" x14ac:dyDescent="0.2">
      <c r="A31" s="2"/>
      <c r="B31" s="2"/>
      <c r="C31" s="16"/>
      <c r="D31" s="16"/>
      <c r="E31" s="16"/>
      <c r="F31" s="16"/>
      <c r="G31" s="16"/>
      <c r="I31" s="12" t="s">
        <v>57</v>
      </c>
      <c r="L31" s="17" t="s">
        <v>58</v>
      </c>
    </row>
    <row r="32" spans="1:13" x14ac:dyDescent="0.2">
      <c r="A32" s="4">
        <v>26</v>
      </c>
      <c r="B32" s="5" t="s">
        <v>10</v>
      </c>
      <c r="C32" s="6">
        <f>+'Løntabel oktober 2019'!C31/160.33</f>
        <v>176.43998407448166</v>
      </c>
      <c r="D32" s="6">
        <f>+'Løntabel oktober 2019'!D31/160.33</f>
        <v>178.85078463292362</v>
      </c>
      <c r="E32" s="6">
        <f>+'Løntabel oktober 2019'!E31/160.33</f>
        <v>180.51894034804636</v>
      </c>
      <c r="F32" s="6">
        <f>+'Løntabel oktober 2019'!F31/160.33</f>
        <v>182.9292192066186</v>
      </c>
      <c r="G32" s="6">
        <f>+'Løntabel oktober 2019'!G31/160.33</f>
        <v>184.59743501386137</v>
      </c>
      <c r="L32" s="17" t="s">
        <v>59</v>
      </c>
    </row>
    <row r="33" spans="1:12" x14ac:dyDescent="0.2">
      <c r="A33" s="2"/>
      <c r="B33" s="2" t="s">
        <v>16</v>
      </c>
      <c r="C33" s="16">
        <f>C32*$D$9</f>
        <v>9.7041991240964904</v>
      </c>
      <c r="D33" s="16">
        <f>D32*$D$9</f>
        <v>9.836793154810799</v>
      </c>
      <c r="E33" s="16">
        <f>E32*$D$9</f>
        <v>9.9285417191425491</v>
      </c>
      <c r="F33" s="16">
        <f>F32*$D$9</f>
        <v>10.061107056364023</v>
      </c>
      <c r="G33" s="16">
        <f>G32*$D$9</f>
        <v>10.152858925762375</v>
      </c>
      <c r="L33" s="17" t="s">
        <v>60</v>
      </c>
    </row>
    <row r="34" spans="1:12" x14ac:dyDescent="0.2">
      <c r="A34" s="2"/>
      <c r="B34" s="2" t="s">
        <v>22</v>
      </c>
      <c r="C34" s="16">
        <f>C32-C33</f>
        <v>166.73578495038515</v>
      </c>
      <c r="D34" s="16">
        <f>D32-D33</f>
        <v>169.01399147811281</v>
      </c>
      <c r="E34" s="16">
        <f>E32-E33</f>
        <v>170.59039862890381</v>
      </c>
      <c r="F34" s="16">
        <f>F32-F33</f>
        <v>172.86811215025457</v>
      </c>
      <c r="G34" s="16">
        <f>G32-G33</f>
        <v>174.44457608809898</v>
      </c>
      <c r="L34" s="17" t="s">
        <v>61</v>
      </c>
    </row>
    <row r="35" spans="1:12" x14ac:dyDescent="0.2">
      <c r="A35" s="2"/>
      <c r="B35" s="2" t="s">
        <v>27</v>
      </c>
      <c r="C35" s="16">
        <f>C32*$D$10</f>
        <v>19.408398248192981</v>
      </c>
      <c r="D35" s="16">
        <f>D32*$D$10</f>
        <v>19.673586309621598</v>
      </c>
      <c r="E35" s="16">
        <f>E32*$D$10</f>
        <v>19.857083438285098</v>
      </c>
      <c r="F35" s="16">
        <f>F32*$D$10</f>
        <v>20.122214112728045</v>
      </c>
      <c r="G35" s="16">
        <f>G32*$D$10</f>
        <v>20.305717851524751</v>
      </c>
      <c r="L35" s="17" t="s">
        <v>62</v>
      </c>
    </row>
    <row r="36" spans="1:12" x14ac:dyDescent="0.2">
      <c r="A36" s="2"/>
      <c r="B36" s="2"/>
      <c r="C36" s="16"/>
      <c r="D36" s="16"/>
      <c r="E36" s="16"/>
      <c r="F36" s="16"/>
      <c r="G36" s="16"/>
      <c r="L36" s="14" t="s">
        <v>63</v>
      </c>
    </row>
    <row r="37" spans="1:12" x14ac:dyDescent="0.2">
      <c r="A37" s="4">
        <v>28</v>
      </c>
      <c r="B37" s="5" t="s">
        <v>10</v>
      </c>
      <c r="C37" s="6">
        <f>+'Løntabel oktober 2019'!C36/160.33</f>
        <v>182.2672853700291</v>
      </c>
      <c r="D37" s="6">
        <f>+'Løntabel oktober 2019'!D36/160.33</f>
        <v>184.48667636377067</v>
      </c>
      <c r="E37" s="6">
        <f>+'Løntabel oktober 2019'!E36/160.33</f>
        <v>186.02304356128641</v>
      </c>
      <c r="F37" s="6">
        <f>+'Løntabel oktober 2019'!F36/160.33</f>
        <v>188.24243455502796</v>
      </c>
      <c r="G37" s="6">
        <f>+'Løntabel oktober 2019'!G36/160.33</f>
        <v>189.77821996055366</v>
      </c>
      <c r="L37" s="14" t="s">
        <v>64</v>
      </c>
    </row>
    <row r="38" spans="1:12" x14ac:dyDescent="0.2">
      <c r="A38" s="2"/>
      <c r="B38" s="2" t="s">
        <v>16</v>
      </c>
      <c r="C38" s="16">
        <f>C37*$D$9</f>
        <v>10.024700695351601</v>
      </c>
      <c r="D38" s="16">
        <f>D37*$D$9</f>
        <v>10.146767200007387</v>
      </c>
      <c r="E38" s="16">
        <f>E37*$D$9</f>
        <v>10.231267395870752</v>
      </c>
      <c r="F38" s="16">
        <f>F37*$D$9</f>
        <v>10.353333900526538</v>
      </c>
      <c r="G38" s="16">
        <f>G37*$D$9</f>
        <v>10.437802097830451</v>
      </c>
      <c r="L38" s="2" t="s">
        <v>65</v>
      </c>
    </row>
    <row r="39" spans="1:12" x14ac:dyDescent="0.2">
      <c r="A39" s="2"/>
      <c r="B39" s="2" t="s">
        <v>22</v>
      </c>
      <c r="C39" s="16">
        <f>C37-C38</f>
        <v>172.24258467467749</v>
      </c>
      <c r="D39" s="16">
        <f>D37-D38</f>
        <v>174.33990916376328</v>
      </c>
      <c r="E39" s="16">
        <f>E37-E38</f>
        <v>175.79177616541565</v>
      </c>
      <c r="F39" s="16">
        <f>F37-F38</f>
        <v>177.88910065450142</v>
      </c>
      <c r="G39" s="16">
        <f>G37-G38</f>
        <v>179.3404178627232</v>
      </c>
      <c r="L39" s="14" t="s">
        <v>66</v>
      </c>
    </row>
    <row r="40" spans="1:12" x14ac:dyDescent="0.2">
      <c r="A40" s="2"/>
      <c r="B40" s="2" t="s">
        <v>27</v>
      </c>
      <c r="C40" s="16">
        <f>C37*$D$10</f>
        <v>20.049401390703203</v>
      </c>
      <c r="D40" s="16">
        <f>D37*$D$10</f>
        <v>20.293534400014774</v>
      </c>
      <c r="E40" s="16">
        <f>E37*$D$10</f>
        <v>20.462534791741504</v>
      </c>
      <c r="F40" s="16">
        <f>F37*$D$10</f>
        <v>20.706667801053076</v>
      </c>
      <c r="G40" s="16">
        <f>G37*$D$10</f>
        <v>20.875604195660902</v>
      </c>
    </row>
    <row r="41" spans="1:12" x14ac:dyDescent="0.2">
      <c r="A41" s="4">
        <v>29</v>
      </c>
      <c r="B41" s="5" t="s">
        <v>10</v>
      </c>
      <c r="C41" s="6">
        <f>+'Løntabel oktober 2019'!C40/160.33</f>
        <v>185.27922250210858</v>
      </c>
      <c r="D41" s="6">
        <f>+'Løntabel oktober 2019'!D40/160.33</f>
        <v>187.39360004166036</v>
      </c>
      <c r="E41" s="6">
        <f>+'Løntabel oktober 2019'!E40/160.33</f>
        <v>188.85702506843344</v>
      </c>
      <c r="F41" s="6">
        <f>+'Løntabel oktober 2019'!F40/160.33</f>
        <v>190.97082081599532</v>
      </c>
      <c r="G41" s="6">
        <f>+'Løntabel oktober 2019'!G40/160.33</f>
        <v>192.43482763475842</v>
      </c>
    </row>
    <row r="42" spans="1:12" x14ac:dyDescent="0.2">
      <c r="A42" s="2"/>
      <c r="B42" s="2" t="s">
        <v>16</v>
      </c>
      <c r="C42" s="16">
        <f>C41*$D$9</f>
        <v>10.190357237615972</v>
      </c>
      <c r="D42" s="16">
        <f>D41*$D$9</f>
        <v>10.30664800229132</v>
      </c>
      <c r="E42" s="16">
        <f>E41*$D$9</f>
        <v>10.38713637876384</v>
      </c>
      <c r="F42" s="16">
        <f>F41*$D$9</f>
        <v>10.503395144879743</v>
      </c>
      <c r="G42" s="16">
        <f>G41*$D$9</f>
        <v>10.583915519911713</v>
      </c>
    </row>
    <row r="43" spans="1:12" x14ac:dyDescent="0.2">
      <c r="A43" s="2"/>
      <c r="B43" s="2" t="s">
        <v>22</v>
      </c>
      <c r="C43" s="16">
        <f>C41-C42</f>
        <v>175.0888652644926</v>
      </c>
      <c r="D43" s="16">
        <f>D41-D42</f>
        <v>177.08695203936904</v>
      </c>
      <c r="E43" s="16">
        <f>E41-E42</f>
        <v>178.4698886896696</v>
      </c>
      <c r="F43" s="16">
        <f>F41-F42</f>
        <v>180.46742567111559</v>
      </c>
      <c r="G43" s="16">
        <f>G41-G42</f>
        <v>181.85091211484672</v>
      </c>
    </row>
    <row r="44" spans="1:12" x14ac:dyDescent="0.2">
      <c r="A44" s="2"/>
      <c r="B44" s="2" t="s">
        <v>27</v>
      </c>
      <c r="C44" s="16">
        <f>C41*$D$10</f>
        <v>20.380714475231944</v>
      </c>
      <c r="D44" s="16">
        <f>D41*$D$10</f>
        <v>20.61329600458264</v>
      </c>
      <c r="E44" s="16">
        <f>E41*$D$10</f>
        <v>20.77427275752768</v>
      </c>
      <c r="F44" s="16">
        <f>F41*$D$10</f>
        <v>21.006790289759486</v>
      </c>
      <c r="G44" s="16">
        <f>G41*$D$10</f>
        <v>21.167831039823426</v>
      </c>
    </row>
    <row r="45" spans="1:12" x14ac:dyDescent="0.2">
      <c r="A45" s="4">
        <v>30</v>
      </c>
      <c r="B45" s="5" t="s">
        <v>10</v>
      </c>
      <c r="C45" s="6">
        <f>+'Løntabel oktober 2019'!C44/160.33</f>
        <v>188.35643221288061</v>
      </c>
      <c r="D45" s="6">
        <f>+'Løntabel oktober 2019'!D44/160.33</f>
        <v>190.35819385055595</v>
      </c>
      <c r="E45" s="6">
        <f>+'Løntabel oktober 2019'!E44/160.33</f>
        <v>191.74474961065414</v>
      </c>
      <c r="F45" s="6">
        <f>+'Løntabel oktober 2019'!F44/160.33</f>
        <v>193.74647767614783</v>
      </c>
      <c r="G45" s="6">
        <f>+'Løntabel oktober 2019'!G44/160.33</f>
        <v>195.13245164425604</v>
      </c>
    </row>
    <row r="46" spans="1:12" x14ac:dyDescent="0.2">
      <c r="A46" s="2"/>
      <c r="B46" s="2" t="s">
        <v>16</v>
      </c>
      <c r="C46" s="16">
        <f>C45*$D$9</f>
        <v>10.359603771708434</v>
      </c>
      <c r="D46" s="16">
        <f>D45*$D$9</f>
        <v>10.469700661780577</v>
      </c>
      <c r="E46" s="16">
        <f>E45*$D$9</f>
        <v>10.545961228585977</v>
      </c>
      <c r="F46" s="16">
        <f>F45*$D$9</f>
        <v>10.656056272188131</v>
      </c>
      <c r="G46" s="16">
        <f>G45*$D$9</f>
        <v>10.732284840434081</v>
      </c>
    </row>
    <row r="47" spans="1:12" x14ac:dyDescent="0.2">
      <c r="A47" s="2"/>
      <c r="B47" s="2" t="s">
        <v>22</v>
      </c>
      <c r="C47" s="16">
        <f>C45-C46</f>
        <v>177.99682844117217</v>
      </c>
      <c r="D47" s="16">
        <f>D45-D46</f>
        <v>179.88849318877539</v>
      </c>
      <c r="E47" s="16">
        <f>E45-E46</f>
        <v>181.19878838206816</v>
      </c>
      <c r="F47" s="16">
        <f>F45-F46</f>
        <v>183.09042140395971</v>
      </c>
      <c r="G47" s="16">
        <f>G45-G46</f>
        <v>184.40016680382195</v>
      </c>
    </row>
    <row r="48" spans="1:12" x14ac:dyDescent="0.2">
      <c r="A48" s="2"/>
      <c r="B48" s="2" t="s">
        <v>27</v>
      </c>
      <c r="C48" s="16">
        <f>C45*$D$10</f>
        <v>20.719207543416868</v>
      </c>
      <c r="D48" s="16">
        <f>D45*$D$10</f>
        <v>20.939401323561153</v>
      </c>
      <c r="E48" s="16">
        <f>E45*$D$10</f>
        <v>21.091922457171954</v>
      </c>
      <c r="F48" s="16">
        <f>F45*$D$10</f>
        <v>21.312112544376262</v>
      </c>
      <c r="G48" s="16">
        <f>G45*$D$10</f>
        <v>21.464569680868163</v>
      </c>
    </row>
    <row r="49" spans="1:7" x14ac:dyDescent="0.2">
      <c r="A49" s="2"/>
      <c r="B49" s="2"/>
      <c r="C49" s="16"/>
      <c r="D49" s="16"/>
      <c r="E49" s="16"/>
      <c r="F49" s="16"/>
      <c r="G49" s="16"/>
    </row>
    <row r="50" spans="1:7" x14ac:dyDescent="0.2">
      <c r="A50" s="4">
        <v>31</v>
      </c>
      <c r="B50" s="5" t="s">
        <v>10</v>
      </c>
      <c r="C50" s="6">
        <f>+'Løntabel oktober 2019'!C49/160.33</f>
        <v>191.50337865881497</v>
      </c>
      <c r="D50" s="6">
        <f>+'Løntabel oktober 2019'!D49/160.33</f>
        <v>193.3867120543496</v>
      </c>
      <c r="E50" s="6">
        <f>+'Løntabel oktober 2019'!E49/160.33</f>
        <v>194.69007155988194</v>
      </c>
      <c r="F50" s="6">
        <f>+'Løntabel oktober 2019'!F49/160.33</f>
        <v>196.57340495541652</v>
      </c>
      <c r="G50" s="6">
        <f>+'Løntabel oktober 2019'!G49/160.33</f>
        <v>197.87676446094883</v>
      </c>
    </row>
    <row r="51" spans="1:7" x14ac:dyDescent="0.2">
      <c r="A51" s="2"/>
      <c r="B51" s="2" t="s">
        <v>16</v>
      </c>
      <c r="C51" s="16">
        <f>C50*$D$9</f>
        <v>10.532685826234824</v>
      </c>
      <c r="D51" s="16">
        <f>D50*$D$9</f>
        <v>10.636269162989228</v>
      </c>
      <c r="E51" s="16">
        <f>E50*$D$9</f>
        <v>10.707953935793507</v>
      </c>
      <c r="F51" s="16">
        <f>F50*$D$9</f>
        <v>10.811537272547909</v>
      </c>
      <c r="G51" s="16">
        <f>G50*$D$9</f>
        <v>10.883222045352186</v>
      </c>
    </row>
    <row r="52" spans="1:7" x14ac:dyDescent="0.2">
      <c r="A52" s="2"/>
      <c r="B52" s="2" t="s">
        <v>22</v>
      </c>
      <c r="C52" s="16">
        <f>C50-C51</f>
        <v>180.97069283258014</v>
      </c>
      <c r="D52" s="16">
        <f>D50-D51</f>
        <v>182.75044289136036</v>
      </c>
      <c r="E52" s="16">
        <f>E50-E51</f>
        <v>183.98211762408843</v>
      </c>
      <c r="F52" s="16">
        <f>F50-F51</f>
        <v>185.76186768286863</v>
      </c>
      <c r="G52" s="16">
        <f>G50-G51</f>
        <v>186.99354241559664</v>
      </c>
    </row>
    <row r="53" spans="1:7" x14ac:dyDescent="0.2">
      <c r="A53" s="2"/>
      <c r="B53" s="2" t="s">
        <v>27</v>
      </c>
      <c r="C53" s="16">
        <f>C50*$D$10</f>
        <v>21.065371652469647</v>
      </c>
      <c r="D53" s="16">
        <f>D50*$D$10</f>
        <v>21.272538325978456</v>
      </c>
      <c r="E53" s="16">
        <f>E50*$D$10</f>
        <v>21.415907871587013</v>
      </c>
      <c r="F53" s="16">
        <f>F50*$D$10</f>
        <v>21.623074545095818</v>
      </c>
      <c r="G53" s="16">
        <f>G50*$D$10</f>
        <v>21.766444090704372</v>
      </c>
    </row>
    <row r="54" spans="1:7" x14ac:dyDescent="0.2">
      <c r="A54" s="2"/>
      <c r="B54" s="1"/>
      <c r="C54" s="2"/>
      <c r="D54" s="2"/>
      <c r="E54" s="2"/>
      <c r="F54" s="2"/>
      <c r="G54" s="2"/>
    </row>
    <row r="55" spans="1:7" x14ac:dyDescent="0.2">
      <c r="A55" s="2"/>
      <c r="B55" s="1" t="s">
        <v>67</v>
      </c>
      <c r="C55" s="2"/>
      <c r="D55" s="2"/>
      <c r="E55" s="2"/>
      <c r="F55" s="2"/>
      <c r="G55" s="2"/>
    </row>
    <row r="56" spans="1:7" x14ac:dyDescent="0.2">
      <c r="A56" s="4">
        <v>39</v>
      </c>
      <c r="B56" s="5" t="s">
        <v>10</v>
      </c>
      <c r="C56" s="6">
        <f>+'Løntabel oktober 2019'!C55/160.33</f>
        <v>219.53891651953106</v>
      </c>
      <c r="D56" s="6">
        <f>+'Løntabel oktober 2019'!D55/160.33</f>
        <v>220.18288752843017</v>
      </c>
      <c r="E56" s="6">
        <f>+'Løntabel oktober 2019'!E55/160.33</f>
        <v>220.62841772924665</v>
      </c>
      <c r="F56" s="6">
        <f>+'Løntabel oktober 2019'!F55/160.33</f>
        <v>221.27243847764817</v>
      </c>
      <c r="G56" s="6">
        <f>+'Løntabel oktober 2019'!G55/160.33</f>
        <v>221.71867293395582</v>
      </c>
    </row>
    <row r="57" spans="1:7" x14ac:dyDescent="0.2">
      <c r="A57" s="2"/>
      <c r="B57" s="2" t="s">
        <v>16</v>
      </c>
      <c r="C57" s="16">
        <f>C56*$D$9</f>
        <v>12.074640408574208</v>
      </c>
      <c r="D57" s="16">
        <f>D56*$D$9</f>
        <v>12.11005881406366</v>
      </c>
      <c r="E57" s="16">
        <f>E56*$D$9</f>
        <v>12.134562975108565</v>
      </c>
      <c r="F57" s="16">
        <f>F56*$D$9</f>
        <v>12.169984116270649</v>
      </c>
      <c r="G57" s="16">
        <f>G56*$D$9</f>
        <v>12.194527011367571</v>
      </c>
    </row>
    <row r="58" spans="1:7" x14ac:dyDescent="0.2">
      <c r="A58" s="2"/>
      <c r="B58" s="2" t="s">
        <v>22</v>
      </c>
      <c r="C58" s="16">
        <f>C56-C57</f>
        <v>207.46427611095686</v>
      </c>
      <c r="D58" s="16">
        <f>D56-D57</f>
        <v>208.07282871436652</v>
      </c>
      <c r="E58" s="16">
        <f>E56-E57</f>
        <v>208.49385475413808</v>
      </c>
      <c r="F58" s="16">
        <f>F56-F57</f>
        <v>209.10245436137751</v>
      </c>
      <c r="G58" s="16">
        <f>G56-G57</f>
        <v>209.52414592258825</v>
      </c>
    </row>
    <row r="59" spans="1:7" x14ac:dyDescent="0.2">
      <c r="A59" s="2"/>
      <c r="B59" s="2" t="s">
        <v>27</v>
      </c>
      <c r="C59" s="16">
        <f>C56*$D$10</f>
        <v>24.149280817148416</v>
      </c>
      <c r="D59" s="16">
        <f>D56*$D$10</f>
        <v>24.220117628127319</v>
      </c>
      <c r="E59" s="16">
        <f>E56*$D$10</f>
        <v>24.269125950217131</v>
      </c>
      <c r="F59" s="16">
        <f>F56*$D$10</f>
        <v>24.339968232541299</v>
      </c>
      <c r="G59" s="16">
        <f>G56*$D$10</f>
        <v>24.389054022735142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E7E-CCD6-44F3-97BF-EB834B5206B0}">
  <dimension ref="A1:O236"/>
  <sheetViews>
    <sheetView workbookViewId="0">
      <selection activeCell="A4" sqref="A4:D7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2" style="14" bestFit="1" customWidth="1"/>
    <col min="5" max="5" width="11" style="14" bestFit="1" customWidth="1"/>
    <col min="6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74</v>
      </c>
    </row>
    <row r="3" spans="1:15" x14ac:dyDescent="0.2">
      <c r="F3" s="2"/>
    </row>
    <row r="4" spans="1:15" ht="13.5" thickBot="1" x14ac:dyDescent="0.25">
      <c r="A4" s="25" t="s">
        <v>77</v>
      </c>
      <c r="F4" s="2"/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22">
        <f>+C15/'Løntabel oktober 2019'!C15-1</f>
        <v>1.2816861293078796E-2</v>
      </c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9"/>
      <c r="E14" s="19"/>
      <c r="F14" s="19"/>
      <c r="G14" s="19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2018'!$E$63+'Løntabel oktober 2019'!$E$63+$E$63)</f>
        <v>25707.707028033125</v>
      </c>
      <c r="D15" s="6">
        <f>+'Løntabel oktober 2017'!D10*(100%+'Løntabel oktober 2018'!$E$63+'Løntabel oktober 2019'!$E$63+$E$63)</f>
        <v>26128.702118144549</v>
      </c>
      <c r="E15" s="6">
        <f>+'Løntabel oktober 2017'!E10*(100%+'Løntabel oktober 2018'!$E$63+'Løntabel oktober 2019'!$E$63+$E$63)</f>
        <v>26420.178353882038</v>
      </c>
      <c r="F15" s="6">
        <f>+'Løntabel oktober 2017'!F10*(100%+'Løntabel oktober 2018'!$E$63+'Løntabel oktober 2019'!$E$63+$E$63)</f>
        <v>26841.185461408862</v>
      </c>
      <c r="G15" s="6">
        <f>+'Løntabel oktober 2017'!G10*(100%+'Løntabel oktober 2018'!$E$63+'Løntabel oktober 2019'!$E$63+$E$63)</f>
        <v>27132.673950615303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1413.923886541822</v>
      </c>
      <c r="D16" s="16">
        <f t="shared" ref="D16:G16" si="0">D15*$D$9</f>
        <v>1437.0786164979502</v>
      </c>
      <c r="E16" s="16">
        <f t="shared" si="0"/>
        <v>1453.1098094635122</v>
      </c>
      <c r="F16" s="16">
        <f t="shared" si="0"/>
        <v>1476.2652003774874</v>
      </c>
      <c r="G16" s="16">
        <f t="shared" si="0"/>
        <v>1492.2970672838417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24293.783141491302</v>
      </c>
      <c r="D17" s="16">
        <f>D15-D16</f>
        <v>24691.623501646598</v>
      </c>
      <c r="E17" s="16">
        <f>E15-E16</f>
        <v>24967.068544418526</v>
      </c>
      <c r="F17" s="16">
        <f>F15-F16</f>
        <v>25364.920261031373</v>
      </c>
      <c r="G17" s="16">
        <f>G15-G16</f>
        <v>25640.376883331461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2827.8477730836439</v>
      </c>
      <c r="D18" s="16">
        <f>D15*$D$10</f>
        <v>2874.1572329959004</v>
      </c>
      <c r="E18" s="16">
        <f>E15*$D$10</f>
        <v>2906.2196189270244</v>
      </c>
      <c r="F18" s="16">
        <f>F15*$D$10</f>
        <v>2952.5304007549748</v>
      </c>
      <c r="G18" s="16">
        <f>G15*$D$10</f>
        <v>2984.5941345676833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2018'!$E$63+'Løntabel oktober 2019'!$E$63+$E$63)</f>
        <v>27746.496771665126</v>
      </c>
      <c r="D21" s="6">
        <f>+'Løntabel oktober 2017'!D16*(100%+'Løntabel oktober 2018'!$E$63+'Løntabel oktober 2019'!$E$63+$E$63)</f>
        <v>28164.899606514398</v>
      </c>
      <c r="E21" s="6">
        <f>+'Løntabel oktober 2017'!E16*(100%+'Løntabel oktober 2018'!$E$63+'Løntabel oktober 2019'!$E$63+$E$63)</f>
        <v>28454.616703532658</v>
      </c>
      <c r="F21" s="6">
        <f>+'Løntabel oktober 2017'!F16*(100%+'Løntabel oktober 2018'!$E$63+'Løntabel oktober 2019'!$E$63+$E$63)</f>
        <v>28873.019538381926</v>
      </c>
      <c r="G21" s="6">
        <f>+'Løntabel oktober 2017'!G16*(100%+'Løntabel oktober 2018'!$E$63+'Løntabel oktober 2019'!$E$63+$E$63)</f>
        <v>29162.624330139934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1526.0573224415818</v>
      </c>
      <c r="D22" s="16">
        <f t="shared" ref="D22:G22" si="1">D21*$D$9</f>
        <v>1549.0694783582919</v>
      </c>
      <c r="E22" s="16">
        <f t="shared" si="1"/>
        <v>1565.0039186942961</v>
      </c>
      <c r="F22" s="16">
        <f t="shared" si="1"/>
        <v>1588.0160746110059</v>
      </c>
      <c r="G22" s="16">
        <f t="shared" si="1"/>
        <v>1603.9443381576964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26220.439449223544</v>
      </c>
      <c r="D23" s="16">
        <f>D21-D22</f>
        <v>26615.830128156107</v>
      </c>
      <c r="E23" s="16">
        <f>E21-E22</f>
        <v>26889.612784838362</v>
      </c>
      <c r="F23" s="16">
        <f>F21-F22</f>
        <v>27285.003463770921</v>
      </c>
      <c r="G23" s="16">
        <f>G21-G22</f>
        <v>27558.679991982237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3052.1146448831637</v>
      </c>
      <c r="D24" s="16">
        <f>D21*$D$10</f>
        <v>3098.1389567165838</v>
      </c>
      <c r="E24" s="16">
        <f>E21*$D$10</f>
        <v>3130.0078373885922</v>
      </c>
      <c r="F24" s="16">
        <f>F21*$D$10</f>
        <v>3176.0321492220119</v>
      </c>
      <c r="G24" s="16">
        <f>G21*$D$10</f>
        <v>3207.8886763153928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2018'!$E$63+'Løntabel oktober 2019'!$E$63+$E$63)</f>
        <v>28193.70244349428</v>
      </c>
      <c r="D26" s="6">
        <f>+'Løntabel oktober 2017'!D21*(100%+'Løntabel oktober 2018'!$E$63+'Løntabel oktober 2019'!$E$63+$E$63)</f>
        <v>28599.008785432237</v>
      </c>
      <c r="E26" s="6">
        <f>+'Løntabel oktober 2017'!E21*(100%+'Løntabel oktober 2018'!$E$63+'Løntabel oktober 2019'!$E$63+$E$63)</f>
        <v>28879.573689478217</v>
      </c>
      <c r="F26" s="6">
        <f>+'Løntabel oktober 2017'!F21*(100%+'Løntabel oktober 2018'!$E$63+'Løntabel oktober 2019'!$E$63+$E$63)</f>
        <v>29285.092043862303</v>
      </c>
      <c r="G26" s="6">
        <f>+'Løntabel oktober 2017'!G21*(100%+'Løntabel oktober 2018'!$E$63+'Løntabel oktober 2019'!$E$63+$E$63)</f>
        <v>29565.64569324347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1550.6536343921855</v>
      </c>
      <c r="D27" s="16">
        <f t="shared" ref="D27:G27" si="2">D26*$D$9</f>
        <v>1572.945483198773</v>
      </c>
      <c r="E27" s="16">
        <f t="shared" si="2"/>
        <v>1588.3765529213019</v>
      </c>
      <c r="F27" s="16">
        <f t="shared" si="2"/>
        <v>1610.6800624124267</v>
      </c>
      <c r="G27" s="16">
        <f t="shared" si="2"/>
        <v>1626.1105131283909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26643.048809102092</v>
      </c>
      <c r="D28" s="16">
        <f>D26-D27</f>
        <v>27026.063302233466</v>
      </c>
      <c r="E28" s="16">
        <f>E26-E27</f>
        <v>27291.197136556915</v>
      </c>
      <c r="F28" s="16">
        <f>F26-F27</f>
        <v>27674.411981449877</v>
      </c>
      <c r="G28" s="16">
        <f>G26-G27</f>
        <v>27939.535180115079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3101.307268784371</v>
      </c>
      <c r="D29" s="16">
        <f>D26*$D$10</f>
        <v>3145.890966397546</v>
      </c>
      <c r="E29" s="16">
        <f>E26*$D$10</f>
        <v>3176.7531058426039</v>
      </c>
      <c r="F29" s="16">
        <f>F26*$D$10</f>
        <v>3221.3601248248533</v>
      </c>
      <c r="G29" s="16">
        <f>G26*$D$10</f>
        <v>3252.2210262567819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2018'!$E$63+'Løntabel oktober 2019'!$E$63+$E$63)</f>
        <v>28651.19399929616</v>
      </c>
      <c r="D31" s="6">
        <f>+'Løntabel oktober 2017'!D26*(100%+'Løntabel oktober 2018'!$E$63+'Løntabel oktober 2019'!$E$63+$E$63)</f>
        <v>29042.671672885012</v>
      </c>
      <c r="E31" s="6">
        <f>+'Løntabel oktober 2017'!E26*(100%+'Løntabel oktober 2018'!$E$63+'Løntabel oktober 2019'!$E$63+$E$63)</f>
        <v>29313.555017528939</v>
      </c>
      <c r="F31" s="6">
        <f>+'Løntabel oktober 2017'!F26*(100%+'Løntabel oktober 2018'!$E$63+'Løntabel oktober 2019'!$E$63+$E$63)</f>
        <v>29704.947974922332</v>
      </c>
      <c r="G31" s="6">
        <f>+'Løntabel oktober 2017'!G26*(100%+'Løntabel oktober 2018'!$E$63+'Løntabel oktober 2019'!$E$63+$E$63)</f>
        <v>29975.841077620804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1575.8156699612889</v>
      </c>
      <c r="D32" s="16">
        <f t="shared" ref="D32:G32" si="3">D31*$D$9</f>
        <v>1597.3469420086756</v>
      </c>
      <c r="E32" s="16">
        <f t="shared" si="3"/>
        <v>1612.2455259640917</v>
      </c>
      <c r="F32" s="16">
        <f t="shared" si="3"/>
        <v>1633.7721386207284</v>
      </c>
      <c r="G32" s="16">
        <f t="shared" si="3"/>
        <v>1648.6712592691442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27075.378329334872</v>
      </c>
      <c r="D33" s="16">
        <f>D31-D32</f>
        <v>27445.324730876335</v>
      </c>
      <c r="E33" s="16">
        <f>E31-E32</f>
        <v>27701.309491564847</v>
      </c>
      <c r="F33" s="16">
        <f>F31-F32</f>
        <v>28071.175836301605</v>
      </c>
      <c r="G33" s="16">
        <f>G31-G32</f>
        <v>28327.16981835166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3151.6313399225778</v>
      </c>
      <c r="D34" s="16">
        <f>D31*$D$10</f>
        <v>3194.6938840173511</v>
      </c>
      <c r="E34" s="16">
        <f>E31*$D$10</f>
        <v>3224.4910519281834</v>
      </c>
      <c r="F34" s="16">
        <f>F31*$D$10</f>
        <v>3267.5442772414567</v>
      </c>
      <c r="G34" s="16">
        <f>G31*$D$10</f>
        <v>3297.3425185382885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2018'!$E$63+'Løntabel oktober 2019'!$E$63+$E$63)</f>
        <v>29597.459896943263</v>
      </c>
      <c r="D36" s="6">
        <f>+'Løntabel oktober 2017'!D31*(100%+'Løntabel oktober 2018'!$E$63+'Løntabel oktober 2019'!$E$63+$E$63)</f>
        <v>29957.855542270103</v>
      </c>
      <c r="E36" s="6">
        <f>+'Løntabel oktober 2017'!E31*(100%+'Løntabel oktober 2018'!$E$63+'Løntabel oktober 2019'!$E$63+$E$63)</f>
        <v>30207.338418054067</v>
      </c>
      <c r="F36" s="6">
        <f>+'Løntabel oktober 2017'!F31*(100%+'Løntabel oktober 2018'!$E$63+'Løntabel oktober 2019'!$E$63+$E$63)</f>
        <v>30567.734063380904</v>
      </c>
      <c r="G36" s="6">
        <f>+'Løntabel oktober 2017'!G31*(100%+'Løntabel oktober 2018'!$E$63+'Løntabel oktober 2019'!$E$63+$E$63)</f>
        <v>30817.122464914821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1627.8602943318795</v>
      </c>
      <c r="D37" s="16">
        <f t="shared" ref="D37:G37" si="4">D36*$D$9</f>
        <v>1647.6820548248556</v>
      </c>
      <c r="E37" s="16">
        <f t="shared" si="4"/>
        <v>1661.4036129929736</v>
      </c>
      <c r="F37" s="16">
        <f t="shared" si="4"/>
        <v>1681.2253734859496</v>
      </c>
      <c r="G37" s="16">
        <f t="shared" si="4"/>
        <v>1694.9417355703151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27969.599602611383</v>
      </c>
      <c r="D38" s="16">
        <f>D36-D37</f>
        <v>28310.173487445249</v>
      </c>
      <c r="E38" s="16">
        <f>E36-E37</f>
        <v>28545.934805061093</v>
      </c>
      <c r="F38" s="16">
        <f>F36-F37</f>
        <v>28886.508689894952</v>
      </c>
      <c r="G38" s="16">
        <f>G36-G37</f>
        <v>29122.180729344505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3255.7205886637589</v>
      </c>
      <c r="D39" s="16">
        <f>D36*$D$10</f>
        <v>3295.3641096497113</v>
      </c>
      <c r="E39" s="16">
        <f>E36*$D$10</f>
        <v>3322.8072259859473</v>
      </c>
      <c r="F39" s="16">
        <f>F36*$D$10</f>
        <v>3362.4507469718992</v>
      </c>
      <c r="G39" s="16">
        <f>G36*$D$10</f>
        <v>3389.8834711406303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2018'!$E$63+'Løntabel oktober 2019'!$E$63+$E$63)</f>
        <v>30086.553089382363</v>
      </c>
      <c r="D40" s="6">
        <f>+'Løntabel oktober 2017'!D35*(100%+'Løntabel oktober 2018'!$E$63+'Løntabel oktober 2019'!$E$63+$E$63)</f>
        <v>30429.896132577611</v>
      </c>
      <c r="E40" s="6">
        <f>+'Løntabel oktober 2017'!E35*(100%+'Løntabel oktober 2018'!$E$63+'Løntabel oktober 2019'!$E$63+$E$63)</f>
        <v>30667.534299263232</v>
      </c>
      <c r="F40" s="6">
        <f>+'Løntabel oktober 2017'!F35*(100%+'Løntabel oktober 2018'!$E$63+'Løntabel oktober 2019'!$E$63+$E$63)</f>
        <v>31010.782868208447</v>
      </c>
      <c r="G40" s="6">
        <f>+'Løntabel oktober 2017'!G35*(100%+'Løntabel oktober 2018'!$E$63+'Løntabel oktober 2019'!$E$63+$E$63)</f>
        <v>31248.515509144119</v>
      </c>
    </row>
    <row r="41" spans="1:15" x14ac:dyDescent="0.2">
      <c r="A41" s="2"/>
      <c r="B41" s="2" t="s">
        <v>16</v>
      </c>
      <c r="C41" s="16">
        <f>C40*$D$9</f>
        <v>1654.7604199160301</v>
      </c>
      <c r="D41" s="16">
        <f t="shared" ref="D41:G41" si="5">D40*$D$9</f>
        <v>1673.6442872917687</v>
      </c>
      <c r="E41" s="16">
        <f t="shared" si="5"/>
        <v>1686.7143864594777</v>
      </c>
      <c r="F41" s="16">
        <f t="shared" si="5"/>
        <v>1705.5930577514646</v>
      </c>
      <c r="G41" s="16">
        <f t="shared" si="5"/>
        <v>1718.6683530029266</v>
      </c>
    </row>
    <row r="42" spans="1:15" x14ac:dyDescent="0.2">
      <c r="A42" s="2"/>
      <c r="B42" s="2" t="s">
        <v>22</v>
      </c>
      <c r="C42" s="16">
        <f>C40-C41</f>
        <v>28431.792669466333</v>
      </c>
      <c r="D42" s="16">
        <f>D40-D41</f>
        <v>28756.251845285842</v>
      </c>
      <c r="E42" s="16">
        <f>E40-E41</f>
        <v>28980.819912803756</v>
      </c>
      <c r="F42" s="16">
        <f>F40-F41</f>
        <v>29305.189810456985</v>
      </c>
      <c r="G42" s="16">
        <f>G40-G41</f>
        <v>29529.847156141193</v>
      </c>
    </row>
    <row r="43" spans="1:15" x14ac:dyDescent="0.2">
      <c r="A43" s="2"/>
      <c r="B43" s="2" t="s">
        <v>27</v>
      </c>
      <c r="C43" s="16">
        <f>C40*$D$10</f>
        <v>3309.5208398320601</v>
      </c>
      <c r="D43" s="16">
        <f>D40*$D$10</f>
        <v>3347.2885745835374</v>
      </c>
      <c r="E43" s="16">
        <f>E40*$D$10</f>
        <v>3373.4287729189555</v>
      </c>
      <c r="F43" s="16">
        <f>F40*$D$10</f>
        <v>3411.1861155029292</v>
      </c>
      <c r="G43" s="16">
        <f>G40*$D$10</f>
        <v>3437.3367060058531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2018'!$E$63+'Løntabel oktober 2019'!$E$63+$E$63)</f>
        <v>30586.245564771783</v>
      </c>
      <c r="D44" s="6">
        <f>+'Løntabel oktober 2017'!D39*(100%+'Løntabel oktober 2018'!$E$63+'Løntabel oktober 2019'!$E$63+$E$63)</f>
        <v>30911.301482919993</v>
      </c>
      <c r="E44" s="6">
        <f>+'Løntabel oktober 2017'!E39*(100%+'Løntabel oktober 2018'!$E$63+'Løntabel oktober 2019'!$E$63+$E$63)</f>
        <v>31136.457239319541</v>
      </c>
      <c r="F44" s="6">
        <f>+'Løntabel oktober 2017'!F39*(100%+'Løntabel oktober 2018'!$E$63+'Løntabel oktober 2019'!$E$63+$E$63)</f>
        <v>31461.507705851465</v>
      </c>
      <c r="G44" s="6">
        <f>+'Løntabel oktober 2017'!G39*(100%+'Løntabel oktober 2018'!$E$63+'Løntabel oktober 2019'!$E$63+$E$63)</f>
        <v>31686.568988000978</v>
      </c>
    </row>
    <row r="45" spans="1:15" x14ac:dyDescent="0.2">
      <c r="A45" s="2"/>
      <c r="B45" s="2" t="s">
        <v>16</v>
      </c>
      <c r="C45" s="16">
        <f>C44*$D$9</f>
        <v>1682.2435060624482</v>
      </c>
      <c r="D45" s="16">
        <f t="shared" ref="D45:G45" si="6">D44*$D$9</f>
        <v>1700.1215815605997</v>
      </c>
      <c r="E45" s="16">
        <f t="shared" si="6"/>
        <v>1712.5051481625749</v>
      </c>
      <c r="F45" s="16">
        <f t="shared" si="6"/>
        <v>1730.3829238218307</v>
      </c>
      <c r="G45" s="16">
        <f t="shared" si="6"/>
        <v>1742.7612943400538</v>
      </c>
    </row>
    <row r="46" spans="1:15" x14ac:dyDescent="0.2">
      <c r="A46" s="2"/>
      <c r="B46" s="2" t="s">
        <v>22</v>
      </c>
      <c r="C46" s="16">
        <f>C44-C45</f>
        <v>28904.002058709335</v>
      </c>
      <c r="D46" s="16">
        <f>D44-D45</f>
        <v>29211.179901359392</v>
      </c>
      <c r="E46" s="16">
        <f>E44-E45</f>
        <v>29423.952091156967</v>
      </c>
      <c r="F46" s="16">
        <f>F44-F45</f>
        <v>29731.124782029634</v>
      </c>
      <c r="G46" s="16">
        <f>G44-G45</f>
        <v>29943.807693660925</v>
      </c>
      <c r="O46" s="2"/>
    </row>
    <row r="47" spans="1:15" x14ac:dyDescent="0.2">
      <c r="A47" s="2"/>
      <c r="B47" s="2" t="s">
        <v>27</v>
      </c>
      <c r="C47" s="16">
        <f>C44*$D$10</f>
        <v>3364.4870121248964</v>
      </c>
      <c r="D47" s="16">
        <f>D44*$D$10</f>
        <v>3400.2431631211994</v>
      </c>
      <c r="E47" s="16">
        <f>E44*$D$10</f>
        <v>3425.0102963251497</v>
      </c>
      <c r="F47" s="16">
        <f>F44*$D$10</f>
        <v>3460.7658476436613</v>
      </c>
      <c r="G47" s="16">
        <f>G44*$D$10</f>
        <v>3485.5225886801077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2018'!$E$63+'Løntabel oktober 2019'!$E$63+$E$63)</f>
        <v>31097.262234835638</v>
      </c>
      <c r="D49" s="6">
        <f>+'Løntabel oktober 2017'!D44*(100%+'Løntabel oktober 2018'!$E$63+'Løntabel oktober 2019'!$E$63+$E$63)</f>
        <v>31403.087191485134</v>
      </c>
      <c r="E49" s="6">
        <f>+'Løntabel oktober 2017'!E44*(100%+'Løntabel oktober 2018'!$E$63+'Løntabel oktober 2019'!$E$63+$E$63)</f>
        <v>31614.733130129458</v>
      </c>
      <c r="F49" s="6">
        <f>+'Løntabel oktober 2017'!F44*(100%+'Løntabel oktober 2018'!$E$63+'Løntabel oktober 2019'!$E$63+$E$63)</f>
        <v>31920.55808677895</v>
      </c>
      <c r="G49" s="6">
        <f>+'Løntabel oktober 2017'!G44*(100%+'Løntabel oktober 2018'!$E$63+'Løntabel oktober 2019'!$E$63+$E$63)</f>
        <v>32132.204025423271</v>
      </c>
      <c r="O49" s="17"/>
    </row>
    <row r="50" spans="1:15" x14ac:dyDescent="0.2">
      <c r="A50" s="2"/>
      <c r="B50" s="2" t="s">
        <v>16</v>
      </c>
      <c r="C50" s="16">
        <f>C49*$D$9</f>
        <v>1710.3494229159601</v>
      </c>
      <c r="D50" s="16">
        <f t="shared" ref="D50:G50" si="7">D49*$D$9</f>
        <v>1727.1697955316824</v>
      </c>
      <c r="E50" s="16">
        <f t="shared" si="7"/>
        <v>1738.8103221571203</v>
      </c>
      <c r="F50" s="16">
        <f t="shared" si="7"/>
        <v>1755.6306947728424</v>
      </c>
      <c r="G50" s="16">
        <f t="shared" si="7"/>
        <v>1767.27122139828</v>
      </c>
      <c r="O50" s="17"/>
    </row>
    <row r="51" spans="1:15" x14ac:dyDescent="0.2">
      <c r="A51" s="2"/>
      <c r="B51" s="2" t="s">
        <v>22</v>
      </c>
      <c r="C51" s="16">
        <f>C49-C50</f>
        <v>29386.912811919679</v>
      </c>
      <c r="D51" s="16">
        <f>D49-D50</f>
        <v>29675.917395953453</v>
      </c>
      <c r="E51" s="16">
        <f>E49-E50</f>
        <v>29875.922807972336</v>
      </c>
      <c r="F51" s="16">
        <f>F49-F50</f>
        <v>30164.92739200611</v>
      </c>
      <c r="G51" s="16">
        <f>G49-G50</f>
        <v>30364.932804024989</v>
      </c>
      <c r="O51" s="13"/>
    </row>
    <row r="52" spans="1:15" x14ac:dyDescent="0.2">
      <c r="A52" s="2"/>
      <c r="B52" s="2" t="s">
        <v>27</v>
      </c>
      <c r="C52" s="16">
        <f>C49*$D$10</f>
        <v>3420.6988458319202</v>
      </c>
      <c r="D52" s="16">
        <f>D49*$D$10</f>
        <v>3454.3395910633649</v>
      </c>
      <c r="E52" s="16">
        <f>E49*$D$10</f>
        <v>3477.6206443142405</v>
      </c>
      <c r="F52" s="16">
        <f>F49*$D$10</f>
        <v>3511.2613895456848</v>
      </c>
      <c r="G52" s="16">
        <f>G49*$D$10</f>
        <v>3534.54244279656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2018'!$E$63+'Løntabel oktober 2019'!$E$63+$E$63)</f>
        <v>35649.811014158295</v>
      </c>
      <c r="D55" s="6">
        <f>+'Løntabel oktober 2017'!D50*(100%+'Løntabel oktober 2018'!$E$63+'Løntabel oktober 2019'!$E$63+$E$63)</f>
        <v>35754.382199667474</v>
      </c>
      <c r="E55" s="6">
        <f>+'Løntabel oktober 2017'!E50*(100%+'Løntabel oktober 2018'!$E$63+'Løntabel oktober 2019'!$E$63+$E$63)</f>
        <v>35826.729588968694</v>
      </c>
      <c r="F55" s="6">
        <f>+'Løntabel oktober 2017'!F50*(100%+'Løntabel oktober 2018'!$E$63+'Løntabel oktober 2019'!$E$63+$E$63)</f>
        <v>35931.308851423375</v>
      </c>
      <c r="G55" s="6">
        <f>+'Løntabel oktober 2017'!G50*(100%+'Løntabel oktober 2018'!$E$63+'Løntabel oktober 2019'!$E$63+$E$63)</f>
        <v>36003.770601201388</v>
      </c>
      <c r="O55" s="17"/>
    </row>
    <row r="56" spans="1:15" x14ac:dyDescent="0.2">
      <c r="A56" s="2"/>
      <c r="B56" s="2" t="s">
        <v>16</v>
      </c>
      <c r="C56" s="16">
        <f>C55*$D$9</f>
        <v>1960.7396057787062</v>
      </c>
      <c r="D56" s="16">
        <f t="shared" ref="D56:G56" si="8">D55*$D$9</f>
        <v>1966.491020981711</v>
      </c>
      <c r="E56" s="16">
        <f t="shared" si="8"/>
        <v>1970.4701273932781</v>
      </c>
      <c r="F56" s="16">
        <f t="shared" si="8"/>
        <v>1976.2219868282857</v>
      </c>
      <c r="G56" s="16">
        <f t="shared" si="8"/>
        <v>1980.2073830660763</v>
      </c>
      <c r="O56" s="17"/>
    </row>
    <row r="57" spans="1:15" x14ac:dyDescent="0.2">
      <c r="A57" s="2"/>
      <c r="B57" s="2" t="s">
        <v>22</v>
      </c>
      <c r="C57" s="16">
        <f>C55-C56</f>
        <v>33689.07140837959</v>
      </c>
      <c r="D57" s="16">
        <f>D55-D56</f>
        <v>33787.891178685764</v>
      </c>
      <c r="E57" s="16">
        <f>E55-E56</f>
        <v>33856.259461575413</v>
      </c>
      <c r="F57" s="16">
        <f>F55-F56</f>
        <v>33955.08686459509</v>
      </c>
      <c r="G57" s="16">
        <f>G55-G56</f>
        <v>34023.563218135314</v>
      </c>
    </row>
    <row r="58" spans="1:15" x14ac:dyDescent="0.2">
      <c r="A58" s="2"/>
      <c r="B58" s="2" t="s">
        <v>27</v>
      </c>
      <c r="C58" s="16">
        <f>C55*$D$10</f>
        <v>3921.4792115574123</v>
      </c>
      <c r="D58" s="16">
        <f>D55*$D$10</f>
        <v>3932.982041963422</v>
      </c>
      <c r="E58" s="16">
        <f>E55*$D$10</f>
        <v>3940.9402547865561</v>
      </c>
      <c r="F58" s="16">
        <f>F55*$D$10</f>
        <v>3952.4439736565714</v>
      </c>
      <c r="G58" s="16">
        <f>G55*$D$10</f>
        <v>3960.4147661321526</v>
      </c>
    </row>
    <row r="59" spans="1:15" x14ac:dyDescent="0.2">
      <c r="A59" s="2" t="s">
        <v>28</v>
      </c>
      <c r="E59" s="10"/>
      <c r="O59" s="2"/>
    </row>
    <row r="60" spans="1:15" x14ac:dyDescent="0.2">
      <c r="C60" s="21"/>
      <c r="D60" s="21"/>
      <c r="E60" s="21"/>
      <c r="F60" s="21"/>
      <c r="G60" s="21"/>
    </row>
    <row r="61" spans="1:15" x14ac:dyDescent="0.2">
      <c r="A61" s="25" t="s">
        <v>75</v>
      </c>
      <c r="D61" s="16">
        <v>0.98</v>
      </c>
      <c r="F61" s="2"/>
      <c r="G61" s="21"/>
    </row>
    <row r="62" spans="1:15" x14ac:dyDescent="0.2">
      <c r="A62" s="14" t="s">
        <v>76</v>
      </c>
      <c r="D62" s="16">
        <v>0.37</v>
      </c>
      <c r="F62" s="2"/>
      <c r="G62" s="21"/>
    </row>
    <row r="63" spans="1:15" x14ac:dyDescent="0.2">
      <c r="A63" s="14" t="s">
        <v>69</v>
      </c>
      <c r="D63" s="18">
        <f>+D61+D62</f>
        <v>1.35</v>
      </c>
      <c r="E63" s="24">
        <f>+D63/100</f>
        <v>1.3500000000000002E-2</v>
      </c>
      <c r="F63" s="2"/>
      <c r="G63" s="21"/>
    </row>
    <row r="64" spans="1:15" x14ac:dyDescent="0.2">
      <c r="C64" s="21"/>
      <c r="D64" s="21"/>
      <c r="E64" s="21"/>
      <c r="F64" s="21"/>
      <c r="G64" s="21"/>
    </row>
    <row r="65" spans="3:7" x14ac:dyDescent="0.2">
      <c r="C65" s="21"/>
      <c r="D65" s="21"/>
      <c r="E65" s="21"/>
      <c r="F65" s="21"/>
      <c r="G65" s="21"/>
    </row>
    <row r="66" spans="3:7" x14ac:dyDescent="0.2">
      <c r="C66" s="21"/>
      <c r="D66" s="21"/>
      <c r="E66" s="21"/>
      <c r="F66" s="21"/>
      <c r="G66" s="21"/>
    </row>
    <row r="67" spans="3:7" x14ac:dyDescent="0.2">
      <c r="C67" s="21"/>
      <c r="D67" s="21"/>
      <c r="E67" s="21"/>
      <c r="F67" s="21"/>
      <c r="G67" s="21"/>
    </row>
    <row r="68" spans="3:7" x14ac:dyDescent="0.2">
      <c r="C68" s="21"/>
      <c r="D68" s="21"/>
      <c r="E68" s="21"/>
      <c r="F68" s="21"/>
      <c r="G68" s="21"/>
    </row>
    <row r="69" spans="3:7" x14ac:dyDescent="0.2">
      <c r="C69" s="21"/>
      <c r="D69" s="21"/>
      <c r="E69" s="21"/>
      <c r="F69" s="21"/>
      <c r="G69" s="21"/>
    </row>
    <row r="70" spans="3:7" x14ac:dyDescent="0.2">
      <c r="C70" s="21"/>
      <c r="D70" s="21"/>
      <c r="E70" s="21"/>
      <c r="F70" s="21"/>
      <c r="G70" s="21"/>
    </row>
    <row r="71" spans="3:7" x14ac:dyDescent="0.2">
      <c r="C71" s="21"/>
      <c r="D71" s="21"/>
      <c r="E71" s="21"/>
      <c r="F71" s="21"/>
      <c r="G71" s="21"/>
    </row>
    <row r="72" spans="3:7" x14ac:dyDescent="0.2">
      <c r="C72" s="21"/>
      <c r="D72" s="21"/>
      <c r="E72" s="21"/>
      <c r="F72" s="21"/>
      <c r="G72" s="21"/>
    </row>
    <row r="73" spans="3:7" x14ac:dyDescent="0.2">
      <c r="C73" s="21"/>
      <c r="D73" s="21"/>
      <c r="E73" s="21"/>
      <c r="F73" s="21"/>
      <c r="G73" s="21"/>
    </row>
    <row r="74" spans="3:7" x14ac:dyDescent="0.2">
      <c r="C74" s="21"/>
      <c r="D74" s="21"/>
      <c r="E74" s="21"/>
      <c r="F74" s="21"/>
      <c r="G74" s="21"/>
    </row>
    <row r="75" spans="3:7" x14ac:dyDescent="0.2">
      <c r="C75" s="21"/>
      <c r="D75" s="21"/>
      <c r="E75" s="21"/>
      <c r="F75" s="21"/>
      <c r="G75" s="21"/>
    </row>
    <row r="76" spans="3:7" x14ac:dyDescent="0.2">
      <c r="C76" s="21"/>
      <c r="D76" s="21"/>
      <c r="E76" s="21"/>
      <c r="F76" s="21"/>
      <c r="G76" s="21"/>
    </row>
    <row r="77" spans="3:7" x14ac:dyDescent="0.2">
      <c r="C77" s="21"/>
      <c r="D77" s="21"/>
      <c r="E77" s="21"/>
      <c r="F77" s="21"/>
      <c r="G77" s="21"/>
    </row>
    <row r="78" spans="3:7" x14ac:dyDescent="0.2">
      <c r="C78" s="21"/>
      <c r="D78" s="21"/>
      <c r="E78" s="21"/>
      <c r="F78" s="21"/>
      <c r="G78" s="21"/>
    </row>
    <row r="79" spans="3:7" x14ac:dyDescent="0.2">
      <c r="C79" s="21"/>
      <c r="D79" s="21"/>
      <c r="E79" s="21"/>
      <c r="F79" s="21"/>
      <c r="G79" s="21"/>
    </row>
    <row r="80" spans="3:7" x14ac:dyDescent="0.2">
      <c r="C80" s="21"/>
      <c r="D80" s="21"/>
      <c r="E80" s="21"/>
      <c r="F80" s="21"/>
      <c r="G80" s="21"/>
    </row>
    <row r="81" spans="3:7" x14ac:dyDescent="0.2">
      <c r="C81" s="21"/>
      <c r="D81" s="21"/>
      <c r="E81" s="21"/>
      <c r="F81" s="21"/>
      <c r="G81" s="21"/>
    </row>
    <row r="82" spans="3:7" x14ac:dyDescent="0.2">
      <c r="C82" s="21"/>
      <c r="D82" s="21"/>
      <c r="E82" s="21"/>
      <c r="F82" s="21"/>
      <c r="G82" s="21"/>
    </row>
    <row r="83" spans="3:7" x14ac:dyDescent="0.2">
      <c r="C83" s="21"/>
      <c r="D83" s="21"/>
      <c r="E83" s="21"/>
      <c r="F83" s="21"/>
      <c r="G83" s="21"/>
    </row>
    <row r="84" spans="3:7" x14ac:dyDescent="0.2">
      <c r="C84" s="21"/>
      <c r="D84" s="21"/>
      <c r="E84" s="21"/>
      <c r="F84" s="21"/>
      <c r="G84" s="21"/>
    </row>
    <row r="85" spans="3:7" x14ac:dyDescent="0.2">
      <c r="C85" s="21"/>
      <c r="D85" s="21"/>
      <c r="E85" s="21"/>
      <c r="F85" s="21"/>
      <c r="G85" s="21"/>
    </row>
    <row r="86" spans="3:7" x14ac:dyDescent="0.2">
      <c r="C86" s="21"/>
      <c r="D86" s="21"/>
      <c r="E86" s="21"/>
      <c r="F86" s="21"/>
      <c r="G86" s="21"/>
    </row>
    <row r="87" spans="3:7" x14ac:dyDescent="0.2">
      <c r="C87" s="21"/>
      <c r="D87" s="21"/>
      <c r="E87" s="21"/>
      <c r="F87" s="21"/>
      <c r="G87" s="21"/>
    </row>
    <row r="88" spans="3:7" x14ac:dyDescent="0.2">
      <c r="C88" s="21"/>
      <c r="D88" s="21"/>
      <c r="E88" s="21"/>
      <c r="F88" s="21"/>
      <c r="G88" s="21"/>
    </row>
    <row r="89" spans="3:7" x14ac:dyDescent="0.2">
      <c r="C89" s="21"/>
      <c r="D89" s="21"/>
      <c r="E89" s="21"/>
      <c r="F89" s="21"/>
      <c r="G89" s="21"/>
    </row>
    <row r="90" spans="3:7" x14ac:dyDescent="0.2">
      <c r="C90" s="21"/>
      <c r="D90" s="21"/>
      <c r="E90" s="21"/>
      <c r="F90" s="21"/>
      <c r="G90" s="21"/>
    </row>
    <row r="91" spans="3:7" x14ac:dyDescent="0.2">
      <c r="C91" s="21"/>
      <c r="D91" s="21"/>
      <c r="E91" s="21"/>
      <c r="F91" s="21"/>
      <c r="G91" s="21"/>
    </row>
    <row r="92" spans="3:7" x14ac:dyDescent="0.2">
      <c r="C92" s="21"/>
      <c r="D92" s="21"/>
      <c r="E92" s="21"/>
      <c r="F92" s="21"/>
      <c r="G92" s="21"/>
    </row>
    <row r="93" spans="3:7" x14ac:dyDescent="0.2">
      <c r="C93" s="21"/>
      <c r="D93" s="21"/>
      <c r="E93" s="21"/>
      <c r="F93" s="21"/>
      <c r="G93" s="21"/>
    </row>
    <row r="94" spans="3:7" x14ac:dyDescent="0.2">
      <c r="C94" s="21"/>
      <c r="D94" s="21"/>
      <c r="E94" s="21"/>
      <c r="F94" s="21"/>
      <c r="G94" s="21"/>
    </row>
    <row r="95" spans="3:7" x14ac:dyDescent="0.2">
      <c r="C95" s="21"/>
      <c r="D95" s="21"/>
      <c r="E95" s="21"/>
      <c r="F95" s="21"/>
      <c r="G95" s="21"/>
    </row>
    <row r="96" spans="3:7" x14ac:dyDescent="0.2">
      <c r="C96" s="21"/>
      <c r="D96" s="21"/>
      <c r="E96" s="21"/>
      <c r="F96" s="21"/>
      <c r="G96" s="21"/>
    </row>
    <row r="97" spans="3:7" x14ac:dyDescent="0.2">
      <c r="C97" s="21"/>
      <c r="D97" s="21"/>
      <c r="E97" s="21"/>
      <c r="F97" s="21"/>
      <c r="G97" s="21"/>
    </row>
    <row r="98" spans="3:7" x14ac:dyDescent="0.2">
      <c r="C98" s="21"/>
      <c r="D98" s="21"/>
      <c r="E98" s="21"/>
      <c r="F98" s="21"/>
      <c r="G98" s="21"/>
    </row>
    <row r="99" spans="3:7" x14ac:dyDescent="0.2">
      <c r="C99" s="21"/>
      <c r="D99" s="21"/>
      <c r="E99" s="21"/>
      <c r="F99" s="21"/>
      <c r="G99" s="21"/>
    </row>
    <row r="100" spans="3:7" x14ac:dyDescent="0.2">
      <c r="C100" s="21"/>
      <c r="D100" s="21"/>
      <c r="E100" s="21"/>
      <c r="F100" s="21"/>
      <c r="G100" s="21"/>
    </row>
    <row r="101" spans="3:7" x14ac:dyDescent="0.2">
      <c r="C101" s="21"/>
      <c r="D101" s="21"/>
      <c r="E101" s="21"/>
      <c r="F101" s="21"/>
      <c r="G101" s="21"/>
    </row>
    <row r="102" spans="3:7" x14ac:dyDescent="0.2">
      <c r="C102" s="21"/>
      <c r="D102" s="21"/>
      <c r="E102" s="21"/>
      <c r="F102" s="21"/>
      <c r="G102" s="21"/>
    </row>
    <row r="103" spans="3:7" x14ac:dyDescent="0.2">
      <c r="C103" s="21"/>
      <c r="D103" s="21"/>
      <c r="E103" s="21"/>
      <c r="F103" s="21"/>
      <c r="G103" s="21"/>
    </row>
    <row r="104" spans="3:7" x14ac:dyDescent="0.2">
      <c r="C104" s="21"/>
      <c r="D104" s="21"/>
      <c r="E104" s="21"/>
      <c r="F104" s="21"/>
      <c r="G104" s="21"/>
    </row>
    <row r="105" spans="3:7" x14ac:dyDescent="0.2">
      <c r="C105" s="21"/>
      <c r="D105" s="21"/>
      <c r="E105" s="21"/>
      <c r="F105" s="21"/>
      <c r="G105" s="21"/>
    </row>
    <row r="106" spans="3:7" x14ac:dyDescent="0.2">
      <c r="C106" s="21"/>
      <c r="D106" s="21"/>
      <c r="E106" s="21"/>
      <c r="F106" s="21"/>
      <c r="G106" s="21"/>
    </row>
    <row r="107" spans="3:7" x14ac:dyDescent="0.2">
      <c r="C107" s="21"/>
      <c r="D107" s="21"/>
      <c r="E107" s="21"/>
      <c r="F107" s="21"/>
      <c r="G107" s="21"/>
    </row>
    <row r="108" spans="3:7" x14ac:dyDescent="0.2">
      <c r="C108" s="21"/>
      <c r="D108" s="21"/>
      <c r="E108" s="21"/>
      <c r="F108" s="21"/>
      <c r="G108" s="21"/>
    </row>
    <row r="109" spans="3:7" x14ac:dyDescent="0.2">
      <c r="C109" s="21"/>
      <c r="D109" s="21"/>
      <c r="E109" s="21"/>
      <c r="F109" s="21"/>
      <c r="G109" s="21"/>
    </row>
    <row r="110" spans="3:7" x14ac:dyDescent="0.2">
      <c r="C110" s="21"/>
      <c r="D110" s="21"/>
      <c r="E110" s="21"/>
      <c r="F110" s="21"/>
      <c r="G110" s="21"/>
    </row>
    <row r="111" spans="3:7" x14ac:dyDescent="0.2">
      <c r="C111" s="21"/>
      <c r="D111" s="21"/>
      <c r="E111" s="21"/>
      <c r="F111" s="21"/>
      <c r="G111" s="21"/>
    </row>
    <row r="112" spans="3:7" x14ac:dyDescent="0.2">
      <c r="C112" s="21"/>
      <c r="D112" s="21"/>
      <c r="E112" s="21"/>
      <c r="F112" s="21"/>
      <c r="G112" s="21"/>
    </row>
    <row r="113" spans="3:7" x14ac:dyDescent="0.2">
      <c r="C113" s="21"/>
      <c r="D113" s="21"/>
      <c r="E113" s="21"/>
      <c r="F113" s="21"/>
      <c r="G113" s="21"/>
    </row>
    <row r="114" spans="3:7" x14ac:dyDescent="0.2">
      <c r="C114" s="21"/>
      <c r="D114" s="21"/>
      <c r="E114" s="21"/>
      <c r="F114" s="21"/>
      <c r="G114" s="21"/>
    </row>
    <row r="115" spans="3:7" x14ac:dyDescent="0.2">
      <c r="C115" s="21"/>
      <c r="D115" s="21"/>
      <c r="E115" s="21"/>
      <c r="F115" s="21"/>
      <c r="G115" s="21"/>
    </row>
    <row r="116" spans="3:7" x14ac:dyDescent="0.2">
      <c r="C116" s="21"/>
      <c r="D116" s="21"/>
      <c r="E116" s="21"/>
      <c r="F116" s="21"/>
      <c r="G116" s="21"/>
    </row>
    <row r="117" spans="3:7" x14ac:dyDescent="0.2">
      <c r="C117" s="21"/>
      <c r="D117" s="21"/>
      <c r="E117" s="21"/>
      <c r="F117" s="21"/>
      <c r="G117" s="21"/>
    </row>
    <row r="118" spans="3:7" x14ac:dyDescent="0.2">
      <c r="C118" s="21"/>
      <c r="D118" s="21"/>
      <c r="E118" s="21"/>
      <c r="F118" s="21"/>
      <c r="G118" s="21"/>
    </row>
    <row r="119" spans="3:7" x14ac:dyDescent="0.2">
      <c r="C119" s="21"/>
      <c r="D119" s="21"/>
      <c r="E119" s="21"/>
      <c r="F119" s="21"/>
      <c r="G119" s="21"/>
    </row>
    <row r="120" spans="3:7" x14ac:dyDescent="0.2">
      <c r="C120" s="21"/>
      <c r="D120" s="21"/>
      <c r="E120" s="21"/>
      <c r="F120" s="21"/>
      <c r="G120" s="21"/>
    </row>
    <row r="121" spans="3:7" x14ac:dyDescent="0.2">
      <c r="C121" s="21"/>
      <c r="D121" s="21"/>
      <c r="E121" s="21"/>
      <c r="F121" s="21"/>
      <c r="G121" s="21"/>
    </row>
    <row r="122" spans="3:7" x14ac:dyDescent="0.2">
      <c r="C122" s="21"/>
      <c r="D122" s="21"/>
      <c r="E122" s="21"/>
      <c r="F122" s="21"/>
      <c r="G122" s="21"/>
    </row>
    <row r="123" spans="3:7" x14ac:dyDescent="0.2">
      <c r="C123" s="21"/>
      <c r="D123" s="21"/>
      <c r="E123" s="21"/>
      <c r="F123" s="21"/>
      <c r="G123" s="21"/>
    </row>
    <row r="124" spans="3:7" x14ac:dyDescent="0.2">
      <c r="C124" s="21"/>
      <c r="D124" s="21"/>
      <c r="E124" s="21"/>
      <c r="F124" s="21"/>
      <c r="G124" s="21"/>
    </row>
    <row r="125" spans="3:7" x14ac:dyDescent="0.2">
      <c r="C125" s="21"/>
      <c r="D125" s="21"/>
      <c r="E125" s="21"/>
      <c r="F125" s="21"/>
      <c r="G125" s="21"/>
    </row>
    <row r="126" spans="3:7" x14ac:dyDescent="0.2">
      <c r="C126" s="21"/>
      <c r="D126" s="21"/>
      <c r="E126" s="21"/>
      <c r="F126" s="21"/>
      <c r="G126" s="21"/>
    </row>
    <row r="127" spans="3:7" x14ac:dyDescent="0.2">
      <c r="C127" s="21"/>
      <c r="D127" s="21"/>
      <c r="E127" s="21"/>
      <c r="F127" s="21"/>
      <c r="G127" s="21"/>
    </row>
    <row r="128" spans="3:7" x14ac:dyDescent="0.2">
      <c r="C128" s="21"/>
      <c r="D128" s="21"/>
      <c r="E128" s="21"/>
      <c r="F128" s="21"/>
      <c r="G128" s="21"/>
    </row>
    <row r="129" spans="3:7" x14ac:dyDescent="0.2">
      <c r="C129" s="21"/>
      <c r="D129" s="21"/>
      <c r="E129" s="21"/>
      <c r="F129" s="21"/>
      <c r="G129" s="21"/>
    </row>
    <row r="130" spans="3:7" x14ac:dyDescent="0.2">
      <c r="C130" s="21"/>
      <c r="D130" s="21"/>
      <c r="E130" s="21"/>
      <c r="F130" s="21"/>
      <c r="G130" s="21"/>
    </row>
    <row r="131" spans="3:7" x14ac:dyDescent="0.2">
      <c r="C131" s="21"/>
      <c r="D131" s="21"/>
      <c r="E131" s="21"/>
      <c r="F131" s="21"/>
      <c r="G131" s="21"/>
    </row>
    <row r="132" spans="3:7" x14ac:dyDescent="0.2">
      <c r="C132" s="21"/>
      <c r="D132" s="21"/>
      <c r="E132" s="21"/>
      <c r="F132" s="21"/>
      <c r="G132" s="21"/>
    </row>
    <row r="133" spans="3:7" x14ac:dyDescent="0.2">
      <c r="C133" s="21"/>
      <c r="D133" s="21"/>
      <c r="E133" s="21"/>
      <c r="F133" s="21"/>
      <c r="G133" s="21"/>
    </row>
    <row r="134" spans="3:7" x14ac:dyDescent="0.2">
      <c r="C134" s="21"/>
      <c r="D134" s="21"/>
      <c r="E134" s="21"/>
      <c r="F134" s="21"/>
      <c r="G134" s="21"/>
    </row>
    <row r="135" spans="3:7" x14ac:dyDescent="0.2">
      <c r="C135" s="21"/>
      <c r="D135" s="21"/>
      <c r="E135" s="21"/>
      <c r="F135" s="21"/>
      <c r="G135" s="21"/>
    </row>
    <row r="136" spans="3:7" x14ac:dyDescent="0.2">
      <c r="C136" s="21"/>
      <c r="D136" s="21"/>
      <c r="E136" s="21"/>
      <c r="F136" s="21"/>
      <c r="G136" s="21"/>
    </row>
    <row r="137" spans="3:7" x14ac:dyDescent="0.2">
      <c r="C137" s="21"/>
      <c r="D137" s="21"/>
      <c r="E137" s="21"/>
      <c r="F137" s="21"/>
      <c r="G137" s="21"/>
    </row>
    <row r="138" spans="3:7" x14ac:dyDescent="0.2">
      <c r="C138" s="21"/>
      <c r="D138" s="21"/>
      <c r="E138" s="21"/>
      <c r="F138" s="21"/>
      <c r="G138" s="21"/>
    </row>
    <row r="139" spans="3:7" x14ac:dyDescent="0.2">
      <c r="C139" s="21"/>
      <c r="D139" s="21"/>
      <c r="E139" s="21"/>
      <c r="F139" s="21"/>
      <c r="G139" s="21"/>
    </row>
    <row r="140" spans="3:7" x14ac:dyDescent="0.2">
      <c r="C140" s="21"/>
      <c r="D140" s="21"/>
      <c r="E140" s="21"/>
      <c r="F140" s="21"/>
      <c r="G140" s="21"/>
    </row>
    <row r="141" spans="3:7" x14ac:dyDescent="0.2">
      <c r="C141" s="21"/>
      <c r="D141" s="21"/>
      <c r="E141" s="21"/>
      <c r="F141" s="21"/>
      <c r="G141" s="21"/>
    </row>
    <row r="142" spans="3:7" x14ac:dyDescent="0.2">
      <c r="C142" s="21"/>
      <c r="D142" s="21"/>
      <c r="E142" s="21"/>
      <c r="F142" s="21"/>
      <c r="G142" s="21"/>
    </row>
    <row r="143" spans="3:7" x14ac:dyDescent="0.2">
      <c r="C143" s="21"/>
      <c r="D143" s="21"/>
      <c r="E143" s="21"/>
      <c r="F143" s="21"/>
      <c r="G143" s="21"/>
    </row>
    <row r="144" spans="3:7" x14ac:dyDescent="0.2">
      <c r="C144" s="21"/>
      <c r="D144" s="21"/>
      <c r="E144" s="21"/>
      <c r="F144" s="21"/>
      <c r="G144" s="21"/>
    </row>
    <row r="145" spans="3:7" x14ac:dyDescent="0.2">
      <c r="C145" s="21"/>
      <c r="D145" s="21"/>
      <c r="E145" s="21"/>
      <c r="F145" s="21"/>
      <c r="G145" s="21"/>
    </row>
    <row r="146" spans="3:7" x14ac:dyDescent="0.2">
      <c r="C146" s="21"/>
      <c r="D146" s="21"/>
      <c r="E146" s="21"/>
      <c r="F146" s="21"/>
      <c r="G146" s="21"/>
    </row>
    <row r="147" spans="3:7" x14ac:dyDescent="0.2">
      <c r="C147" s="21"/>
      <c r="D147" s="21"/>
      <c r="E147" s="21"/>
      <c r="F147" s="21"/>
      <c r="G147" s="21"/>
    </row>
    <row r="148" spans="3:7" x14ac:dyDescent="0.2">
      <c r="C148" s="21"/>
      <c r="D148" s="21"/>
      <c r="E148" s="21"/>
      <c r="F148" s="21"/>
      <c r="G148" s="21"/>
    </row>
    <row r="149" spans="3:7" x14ac:dyDescent="0.2">
      <c r="C149" s="21"/>
      <c r="D149" s="21"/>
      <c r="E149" s="21"/>
      <c r="F149" s="21"/>
      <c r="G149" s="21"/>
    </row>
    <row r="150" spans="3:7" x14ac:dyDescent="0.2">
      <c r="C150" s="21"/>
      <c r="D150" s="21"/>
      <c r="E150" s="21"/>
      <c r="F150" s="21"/>
      <c r="G150" s="21"/>
    </row>
    <row r="151" spans="3:7" x14ac:dyDescent="0.2">
      <c r="C151" s="21"/>
      <c r="D151" s="21"/>
      <c r="E151" s="21"/>
      <c r="F151" s="21"/>
      <c r="G151" s="21"/>
    </row>
    <row r="152" spans="3:7" x14ac:dyDescent="0.2">
      <c r="C152" s="21"/>
      <c r="D152" s="21"/>
      <c r="E152" s="21"/>
      <c r="F152" s="21"/>
      <c r="G152" s="21"/>
    </row>
    <row r="153" spans="3:7" x14ac:dyDescent="0.2">
      <c r="C153" s="21"/>
      <c r="D153" s="21"/>
      <c r="E153" s="21"/>
      <c r="F153" s="21"/>
      <c r="G153" s="21"/>
    </row>
    <row r="154" spans="3:7" x14ac:dyDescent="0.2">
      <c r="C154" s="21"/>
      <c r="D154" s="21"/>
      <c r="E154" s="21"/>
      <c r="F154" s="21"/>
      <c r="G154" s="21"/>
    </row>
    <row r="155" spans="3:7" x14ac:dyDescent="0.2">
      <c r="C155" s="21"/>
      <c r="D155" s="21"/>
      <c r="E155" s="21"/>
      <c r="F155" s="21"/>
      <c r="G155" s="21"/>
    </row>
    <row r="156" spans="3:7" x14ac:dyDescent="0.2">
      <c r="C156" s="21"/>
      <c r="D156" s="21"/>
      <c r="E156" s="21"/>
      <c r="F156" s="21"/>
      <c r="G156" s="21"/>
    </row>
    <row r="157" spans="3:7" x14ac:dyDescent="0.2">
      <c r="C157" s="21"/>
      <c r="D157" s="21"/>
      <c r="E157" s="21"/>
      <c r="F157" s="21"/>
      <c r="G157" s="21"/>
    </row>
    <row r="158" spans="3:7" x14ac:dyDescent="0.2">
      <c r="C158" s="21"/>
      <c r="D158" s="21"/>
      <c r="E158" s="21"/>
      <c r="F158" s="21"/>
      <c r="G158" s="21"/>
    </row>
    <row r="159" spans="3:7" x14ac:dyDescent="0.2">
      <c r="C159" s="21"/>
      <c r="D159" s="21"/>
      <c r="E159" s="21"/>
      <c r="F159" s="21"/>
      <c r="G159" s="21"/>
    </row>
    <row r="160" spans="3:7" x14ac:dyDescent="0.2">
      <c r="C160" s="21"/>
      <c r="D160" s="21"/>
      <c r="E160" s="21"/>
      <c r="F160" s="21"/>
      <c r="G160" s="21"/>
    </row>
    <row r="161" spans="3:7" x14ac:dyDescent="0.2">
      <c r="C161" s="21"/>
      <c r="D161" s="21"/>
      <c r="E161" s="21"/>
      <c r="F161" s="21"/>
      <c r="G161" s="21"/>
    </row>
    <row r="162" spans="3:7" x14ac:dyDescent="0.2">
      <c r="C162" s="21"/>
      <c r="D162" s="21"/>
      <c r="E162" s="21"/>
      <c r="F162" s="21"/>
      <c r="G162" s="21"/>
    </row>
    <row r="163" spans="3:7" x14ac:dyDescent="0.2">
      <c r="C163" s="21"/>
      <c r="D163" s="21"/>
      <c r="E163" s="21"/>
      <c r="F163" s="21"/>
      <c r="G163" s="21"/>
    </row>
    <row r="164" spans="3:7" x14ac:dyDescent="0.2">
      <c r="C164" s="21"/>
      <c r="D164" s="21"/>
      <c r="E164" s="21"/>
      <c r="F164" s="21"/>
      <c r="G164" s="21"/>
    </row>
    <row r="165" spans="3:7" x14ac:dyDescent="0.2">
      <c r="C165" s="21"/>
      <c r="D165" s="21"/>
      <c r="E165" s="21"/>
      <c r="F165" s="21"/>
      <c r="G165" s="21"/>
    </row>
    <row r="166" spans="3:7" x14ac:dyDescent="0.2">
      <c r="C166" s="21"/>
      <c r="D166" s="21"/>
      <c r="E166" s="21"/>
      <c r="F166" s="21"/>
      <c r="G166" s="21"/>
    </row>
    <row r="167" spans="3:7" x14ac:dyDescent="0.2">
      <c r="C167" s="21"/>
      <c r="D167" s="21"/>
      <c r="E167" s="21"/>
      <c r="F167" s="21"/>
      <c r="G167" s="21"/>
    </row>
    <row r="168" spans="3:7" x14ac:dyDescent="0.2">
      <c r="C168" s="21"/>
      <c r="D168" s="21"/>
      <c r="E168" s="21"/>
      <c r="F168" s="21"/>
      <c r="G168" s="21"/>
    </row>
    <row r="169" spans="3:7" x14ac:dyDescent="0.2">
      <c r="C169" s="21"/>
      <c r="D169" s="21"/>
      <c r="E169" s="21"/>
      <c r="F169" s="21"/>
      <c r="G169" s="21"/>
    </row>
    <row r="170" spans="3:7" x14ac:dyDescent="0.2">
      <c r="C170" s="21"/>
      <c r="D170" s="21"/>
      <c r="E170" s="21"/>
      <c r="F170" s="21"/>
      <c r="G170" s="21"/>
    </row>
    <row r="171" spans="3:7" x14ac:dyDescent="0.2">
      <c r="C171" s="21"/>
      <c r="D171" s="21"/>
      <c r="E171" s="21"/>
      <c r="F171" s="21"/>
      <c r="G171" s="21"/>
    </row>
    <row r="172" spans="3:7" x14ac:dyDescent="0.2">
      <c r="C172" s="21"/>
      <c r="D172" s="21"/>
      <c r="E172" s="21"/>
      <c r="F172" s="21"/>
      <c r="G172" s="21"/>
    </row>
    <row r="173" spans="3:7" x14ac:dyDescent="0.2">
      <c r="C173" s="21"/>
      <c r="D173" s="21"/>
      <c r="E173" s="21"/>
      <c r="F173" s="21"/>
      <c r="G173" s="21"/>
    </row>
    <row r="174" spans="3:7" x14ac:dyDescent="0.2">
      <c r="C174" s="21"/>
      <c r="D174" s="21"/>
      <c r="E174" s="21"/>
      <c r="F174" s="21"/>
      <c r="G174" s="21"/>
    </row>
    <row r="175" spans="3:7" x14ac:dyDescent="0.2">
      <c r="C175" s="21"/>
      <c r="D175" s="21"/>
      <c r="E175" s="21"/>
      <c r="F175" s="21"/>
      <c r="G175" s="21"/>
    </row>
    <row r="176" spans="3:7" x14ac:dyDescent="0.2">
      <c r="C176" s="21"/>
      <c r="D176" s="21"/>
      <c r="E176" s="21"/>
      <c r="F176" s="21"/>
      <c r="G176" s="21"/>
    </row>
    <row r="177" spans="3:7" x14ac:dyDescent="0.2">
      <c r="C177" s="21"/>
      <c r="D177" s="21"/>
      <c r="E177" s="21"/>
      <c r="F177" s="21"/>
      <c r="G177" s="21"/>
    </row>
    <row r="178" spans="3:7" x14ac:dyDescent="0.2">
      <c r="C178" s="21"/>
      <c r="D178" s="21"/>
      <c r="E178" s="21"/>
      <c r="F178" s="21"/>
      <c r="G178" s="21"/>
    </row>
    <row r="179" spans="3:7" x14ac:dyDescent="0.2">
      <c r="C179" s="21"/>
      <c r="D179" s="21"/>
      <c r="E179" s="21"/>
      <c r="F179" s="21"/>
      <c r="G179" s="21"/>
    </row>
    <row r="180" spans="3:7" x14ac:dyDescent="0.2">
      <c r="C180" s="21"/>
      <c r="D180" s="21"/>
      <c r="E180" s="21"/>
      <c r="F180" s="21"/>
      <c r="G180" s="21"/>
    </row>
    <row r="181" spans="3:7" x14ac:dyDescent="0.2">
      <c r="C181" s="21"/>
      <c r="D181" s="21"/>
      <c r="E181" s="21"/>
      <c r="F181" s="21"/>
      <c r="G181" s="21"/>
    </row>
    <row r="182" spans="3:7" x14ac:dyDescent="0.2">
      <c r="C182" s="21"/>
      <c r="D182" s="21"/>
      <c r="E182" s="21"/>
      <c r="F182" s="21"/>
      <c r="G182" s="21"/>
    </row>
    <row r="183" spans="3:7" x14ac:dyDescent="0.2">
      <c r="C183" s="21"/>
      <c r="D183" s="21"/>
      <c r="E183" s="21"/>
      <c r="F183" s="21"/>
      <c r="G183" s="21"/>
    </row>
    <row r="184" spans="3:7" x14ac:dyDescent="0.2">
      <c r="C184" s="21"/>
      <c r="D184" s="21"/>
      <c r="E184" s="21"/>
      <c r="F184" s="21"/>
      <c r="G184" s="21"/>
    </row>
    <row r="185" spans="3:7" x14ac:dyDescent="0.2">
      <c r="C185" s="21"/>
      <c r="D185" s="21"/>
      <c r="E185" s="21"/>
      <c r="F185" s="21"/>
      <c r="G185" s="21"/>
    </row>
    <row r="186" spans="3:7" x14ac:dyDescent="0.2">
      <c r="C186" s="21"/>
      <c r="D186" s="21"/>
      <c r="E186" s="21"/>
      <c r="F186" s="21"/>
      <c r="G186" s="21"/>
    </row>
    <row r="187" spans="3:7" x14ac:dyDescent="0.2">
      <c r="C187" s="21"/>
      <c r="D187" s="21"/>
      <c r="E187" s="21"/>
      <c r="F187" s="21"/>
      <c r="G187" s="21"/>
    </row>
    <row r="188" spans="3:7" x14ac:dyDescent="0.2">
      <c r="C188" s="21"/>
      <c r="D188" s="21"/>
      <c r="E188" s="21"/>
      <c r="F188" s="21"/>
      <c r="G188" s="21"/>
    </row>
    <row r="189" spans="3:7" x14ac:dyDescent="0.2">
      <c r="C189" s="21"/>
      <c r="D189" s="21"/>
      <c r="E189" s="21"/>
      <c r="F189" s="21"/>
      <c r="G189" s="21"/>
    </row>
    <row r="190" spans="3:7" x14ac:dyDescent="0.2">
      <c r="C190" s="21"/>
      <c r="D190" s="21"/>
      <c r="E190" s="21"/>
      <c r="F190" s="21"/>
      <c r="G190" s="21"/>
    </row>
    <row r="191" spans="3:7" x14ac:dyDescent="0.2">
      <c r="C191" s="21"/>
      <c r="D191" s="21"/>
      <c r="E191" s="21"/>
      <c r="F191" s="21"/>
      <c r="G191" s="21"/>
    </row>
    <row r="192" spans="3:7" x14ac:dyDescent="0.2">
      <c r="C192" s="21"/>
      <c r="D192" s="21"/>
      <c r="E192" s="21"/>
      <c r="F192" s="21"/>
      <c r="G192" s="21"/>
    </row>
    <row r="193" spans="3:7" x14ac:dyDescent="0.2">
      <c r="C193" s="21"/>
      <c r="D193" s="21"/>
      <c r="E193" s="21"/>
      <c r="F193" s="21"/>
      <c r="G193" s="21"/>
    </row>
    <row r="194" spans="3:7" x14ac:dyDescent="0.2">
      <c r="C194" s="21"/>
      <c r="D194" s="21"/>
      <c r="E194" s="21"/>
      <c r="F194" s="21"/>
      <c r="G194" s="21"/>
    </row>
    <row r="195" spans="3:7" x14ac:dyDescent="0.2">
      <c r="C195" s="21"/>
      <c r="D195" s="21"/>
      <c r="E195" s="21"/>
      <c r="F195" s="21"/>
      <c r="G195" s="21"/>
    </row>
    <row r="196" spans="3:7" x14ac:dyDescent="0.2">
      <c r="C196" s="21"/>
      <c r="D196" s="21"/>
      <c r="E196" s="21"/>
      <c r="F196" s="21"/>
      <c r="G196" s="21"/>
    </row>
    <row r="197" spans="3:7" x14ac:dyDescent="0.2">
      <c r="C197" s="21"/>
      <c r="D197" s="21"/>
      <c r="E197" s="21"/>
      <c r="F197" s="21"/>
      <c r="G197" s="21"/>
    </row>
    <row r="198" spans="3:7" x14ac:dyDescent="0.2">
      <c r="C198" s="21"/>
      <c r="D198" s="21"/>
      <c r="E198" s="21"/>
      <c r="F198" s="21"/>
      <c r="G198" s="21"/>
    </row>
    <row r="199" spans="3:7" x14ac:dyDescent="0.2">
      <c r="C199" s="21"/>
      <c r="D199" s="21"/>
      <c r="E199" s="21"/>
      <c r="F199" s="21"/>
      <c r="G199" s="21"/>
    </row>
    <row r="200" spans="3:7" x14ac:dyDescent="0.2">
      <c r="C200" s="21"/>
      <c r="D200" s="21"/>
      <c r="E200" s="21"/>
      <c r="F200" s="21"/>
      <c r="G200" s="21"/>
    </row>
    <row r="201" spans="3:7" x14ac:dyDescent="0.2">
      <c r="C201" s="21"/>
      <c r="D201" s="21"/>
      <c r="E201" s="21"/>
      <c r="F201" s="21"/>
      <c r="G201" s="21"/>
    </row>
    <row r="202" spans="3:7" x14ac:dyDescent="0.2">
      <c r="C202" s="21"/>
      <c r="D202" s="21"/>
      <c r="E202" s="21"/>
      <c r="F202" s="21"/>
      <c r="G202" s="21"/>
    </row>
    <row r="203" spans="3:7" x14ac:dyDescent="0.2">
      <c r="C203" s="21"/>
      <c r="D203" s="21"/>
      <c r="E203" s="21"/>
      <c r="F203" s="21"/>
      <c r="G203" s="21"/>
    </row>
    <row r="204" spans="3:7" x14ac:dyDescent="0.2">
      <c r="C204" s="21"/>
      <c r="D204" s="21"/>
      <c r="E204" s="21"/>
      <c r="F204" s="21"/>
      <c r="G204" s="21"/>
    </row>
    <row r="205" spans="3:7" x14ac:dyDescent="0.2">
      <c r="C205" s="22"/>
      <c r="D205" s="22"/>
      <c r="E205" s="22"/>
      <c r="F205" s="22"/>
      <c r="G205" s="22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699B82ED-9AFA-4ADF-A9F6-1705A9A6ED37}">
      <formula1>Kommune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AE46-89E3-4CCE-A13E-5E65E3B591B4}">
  <dimension ref="A1:M59"/>
  <sheetViews>
    <sheetView workbookViewId="0">
      <selection activeCell="D8" sqref="D8"/>
    </sheetView>
  </sheetViews>
  <sheetFormatPr defaultColWidth="8.7109375" defaultRowHeight="12.75" x14ac:dyDescent="0.2"/>
  <cols>
    <col min="1" max="1" width="8.7109375" style="14"/>
    <col min="2" max="2" width="25" style="14" customWidth="1"/>
    <col min="3" max="3" width="11.28515625" style="14" customWidth="1"/>
    <col min="4" max="7" width="10.85546875" style="14" customWidth="1"/>
    <col min="8" max="8" width="8.7109375" style="14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6384" width="8.7109375" style="14"/>
  </cols>
  <sheetData>
    <row r="1" spans="1:13" x14ac:dyDescent="0.2">
      <c r="A1" s="1" t="s">
        <v>82</v>
      </c>
    </row>
    <row r="2" spans="1:13" x14ac:dyDescent="0.2">
      <c r="A2" s="2" t="s">
        <v>74</v>
      </c>
    </row>
    <row r="4" spans="1:13" ht="13.5" thickBot="1" x14ac:dyDescent="0.25">
      <c r="A4" s="25" t="s">
        <v>77</v>
      </c>
    </row>
    <row r="5" spans="1:13" ht="13.5" thickBot="1" x14ac:dyDescent="0.25">
      <c r="A5" s="14" t="s">
        <v>78</v>
      </c>
      <c r="D5" s="26"/>
    </row>
    <row r="6" spans="1:13" ht="13.5" thickBot="1" x14ac:dyDescent="0.25">
      <c r="A6" s="14" t="s">
        <v>79</v>
      </c>
      <c r="D6" s="27">
        <f>+D5*(100%+D7)</f>
        <v>0</v>
      </c>
    </row>
    <row r="7" spans="1:13" x14ac:dyDescent="0.2">
      <c r="A7" s="14" t="s">
        <v>80</v>
      </c>
      <c r="D7" s="22">
        <f>+'Løntabel oktober 2020'!D7</f>
        <v>1.2816861293078796E-2</v>
      </c>
    </row>
    <row r="9" spans="1:13" x14ac:dyDescent="0.2">
      <c r="A9" s="14" t="s">
        <v>1</v>
      </c>
      <c r="D9" s="15">
        <v>5.5E-2</v>
      </c>
    </row>
    <row r="10" spans="1:13" x14ac:dyDescent="0.2">
      <c r="A10" s="14" t="s">
        <v>2</v>
      </c>
      <c r="D10" s="15">
        <v>0.11</v>
      </c>
    </row>
    <row r="13" spans="1:13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3" x14ac:dyDescent="0.2">
      <c r="A14" s="2"/>
      <c r="B14" s="2"/>
      <c r="C14" s="2"/>
      <c r="D14" s="2"/>
      <c r="E14" s="2"/>
      <c r="F14" s="2"/>
      <c r="G14" s="2"/>
    </row>
    <row r="15" spans="1:13" x14ac:dyDescent="0.2">
      <c r="A15" s="2"/>
      <c r="B15" s="1" t="s">
        <v>9</v>
      </c>
      <c r="C15" s="2"/>
      <c r="D15" s="2"/>
      <c r="E15" s="2"/>
      <c r="F15" s="2"/>
      <c r="G15" s="2"/>
    </row>
    <row r="16" spans="1:13" x14ac:dyDescent="0.2">
      <c r="A16" s="4">
        <v>19</v>
      </c>
      <c r="B16" s="5" t="s">
        <v>10</v>
      </c>
      <c r="C16" s="6">
        <f>+'Løntabel oktober 2020'!C15/160.33</f>
        <v>160.34246259610256</v>
      </c>
      <c r="D16" s="6">
        <f>+'Løntabel oktober 2020'!D15/160.33</f>
        <v>162.9682661893878</v>
      </c>
      <c r="E16" s="6">
        <f>+'Løntabel oktober 2020'!E15/160.33</f>
        <v>164.78624308539909</v>
      </c>
      <c r="F16" s="6">
        <f>+'Løntabel oktober 2020'!F15/160.33</f>
        <v>167.41212163293744</v>
      </c>
      <c r="G16" s="6">
        <f>+'Løntabel oktober 2020'!G15/160.33</f>
        <v>169.2301749554999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</row>
    <row r="17" spans="1:13" x14ac:dyDescent="0.2">
      <c r="A17" s="2"/>
      <c r="B17" s="14" t="s">
        <v>16</v>
      </c>
      <c r="C17" s="16">
        <f>C16*$D$9</f>
        <v>8.818835442785641</v>
      </c>
      <c r="D17" s="16">
        <f>D16*$D$9</f>
        <v>8.9632546404163289</v>
      </c>
      <c r="E17" s="16">
        <f>E16*$D$9</f>
        <v>9.0632433696969503</v>
      </c>
      <c r="F17" s="16">
        <f>F16*$D$9</f>
        <v>9.2076666898115587</v>
      </c>
      <c r="G17" s="16">
        <f>G16*$D$9</f>
        <v>9.3076596225524941</v>
      </c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</row>
    <row r="18" spans="1:13" x14ac:dyDescent="0.2">
      <c r="A18" s="2"/>
      <c r="B18" s="14" t="s">
        <v>22</v>
      </c>
      <c r="C18" s="16">
        <f>C16-C17</f>
        <v>151.52362715331691</v>
      </c>
      <c r="D18" s="16">
        <f>D16-D17</f>
        <v>154.00501154897148</v>
      </c>
      <c r="E18" s="16">
        <f>E16-E17</f>
        <v>155.72299971570214</v>
      </c>
      <c r="F18" s="16">
        <f>F16-F17</f>
        <v>158.20445494312588</v>
      </c>
      <c r="G18" s="16">
        <f>G16-G17</f>
        <v>159.9225153329474</v>
      </c>
      <c r="I18" s="2" t="s">
        <v>23</v>
      </c>
      <c r="J18" s="8" t="s">
        <v>24</v>
      </c>
      <c r="K18" s="2" t="s">
        <v>25</v>
      </c>
      <c r="L18" s="14" t="s">
        <v>26</v>
      </c>
    </row>
    <row r="19" spans="1:13" x14ac:dyDescent="0.2">
      <c r="A19" s="2"/>
      <c r="B19" s="14" t="s">
        <v>27</v>
      </c>
      <c r="C19" s="16">
        <f>C16*$D$10</f>
        <v>17.637670885571282</v>
      </c>
      <c r="D19" s="16">
        <f>D16*$D$10</f>
        <v>17.926509280832658</v>
      </c>
      <c r="E19" s="16">
        <f>E16*$D$10</f>
        <v>18.126486739393901</v>
      </c>
      <c r="F19" s="16">
        <f>F16*$D$10</f>
        <v>18.415333379623117</v>
      </c>
      <c r="G19" s="16">
        <f>G16*$D$10</f>
        <v>18.615319245104988</v>
      </c>
      <c r="I19" s="2"/>
      <c r="J19" s="8"/>
      <c r="K19" s="2"/>
    </row>
    <row r="20" spans="1:13" x14ac:dyDescent="0.2">
      <c r="A20" s="2"/>
      <c r="B20" s="1"/>
      <c r="C20" s="2"/>
      <c r="D20" s="2"/>
      <c r="E20" s="2"/>
      <c r="F20" s="2"/>
      <c r="G20" s="2"/>
      <c r="I20" s="9" t="s">
        <v>29</v>
      </c>
      <c r="J20" s="8" t="s">
        <v>30</v>
      </c>
      <c r="K20" s="14" t="s">
        <v>31</v>
      </c>
      <c r="L20" s="14" t="s">
        <v>32</v>
      </c>
    </row>
    <row r="21" spans="1:13" x14ac:dyDescent="0.2">
      <c r="A21" s="2"/>
      <c r="B21" s="1" t="s">
        <v>33</v>
      </c>
      <c r="C21" s="2"/>
      <c r="D21" s="2"/>
      <c r="E21" s="2"/>
      <c r="F21" s="2"/>
      <c r="G21" s="2"/>
      <c r="I21" s="9" t="s">
        <v>34</v>
      </c>
      <c r="J21" s="8" t="s">
        <v>35</v>
      </c>
      <c r="K21" s="14" t="s">
        <v>36</v>
      </c>
      <c r="L21" s="14" t="s">
        <v>37</v>
      </c>
    </row>
    <row r="22" spans="1:13" x14ac:dyDescent="0.2">
      <c r="A22" s="4">
        <v>24</v>
      </c>
      <c r="B22" s="5" t="s">
        <v>10</v>
      </c>
      <c r="C22" s="6">
        <f>+'Løntabel oktober 2020'!C21/160.33</f>
        <v>173.05867131332329</v>
      </c>
      <c r="D22" s="6">
        <f>+'Løntabel oktober 2020'!D21/160.33</f>
        <v>175.66830665823238</v>
      </c>
      <c r="E22" s="6">
        <f>+'Løntabel oktober 2020'!E21/160.33</f>
        <v>177.47531156697221</v>
      </c>
      <c r="F22" s="6">
        <f>+'Løntabel oktober 2020'!F21/160.33</f>
        <v>180.08494691188127</v>
      </c>
      <c r="G22" s="6">
        <f>+'Løntabel oktober 2020'!G21/160.33</f>
        <v>181.89125135744982</v>
      </c>
      <c r="I22" s="9" t="s">
        <v>38</v>
      </c>
      <c r="J22" s="8" t="s">
        <v>39</v>
      </c>
      <c r="K22" s="2" t="s">
        <v>40</v>
      </c>
      <c r="L22" s="14" t="s">
        <v>41</v>
      </c>
    </row>
    <row r="23" spans="1:13" x14ac:dyDescent="0.2">
      <c r="A23" s="2"/>
      <c r="B23" s="2" t="s">
        <v>16</v>
      </c>
      <c r="C23" s="16">
        <f>C22*$D$9</f>
        <v>9.5182269222327811</v>
      </c>
      <c r="D23" s="16">
        <f>D22*$D$9</f>
        <v>9.6617568662027811</v>
      </c>
      <c r="E23" s="16">
        <f>E22*$D$9</f>
        <v>9.7611421361834712</v>
      </c>
      <c r="F23" s="16">
        <f>F22*$D$9</f>
        <v>9.9046720801534693</v>
      </c>
      <c r="G23" s="16">
        <f>G22*$D$9</f>
        <v>10.00401882465974</v>
      </c>
      <c r="I23" s="9" t="s">
        <v>42</v>
      </c>
      <c r="K23" s="2" t="s">
        <v>43</v>
      </c>
      <c r="L23" s="2" t="s">
        <v>44</v>
      </c>
    </row>
    <row r="24" spans="1:13" x14ac:dyDescent="0.2">
      <c r="A24" s="2"/>
      <c r="B24" s="2" t="s">
        <v>22</v>
      </c>
      <c r="C24" s="16">
        <f>C22-C23</f>
        <v>163.54044439109052</v>
      </c>
      <c r="D24" s="16">
        <f>D22-D23</f>
        <v>166.0065497920296</v>
      </c>
      <c r="E24" s="16">
        <f>E22-E23</f>
        <v>167.71416943078873</v>
      </c>
      <c r="F24" s="16">
        <f>F22-F23</f>
        <v>170.18027483172781</v>
      </c>
      <c r="G24" s="16">
        <f>G22-G23</f>
        <v>171.88723253279008</v>
      </c>
      <c r="I24" s="9"/>
      <c r="K24" s="2"/>
      <c r="L24" s="2"/>
    </row>
    <row r="25" spans="1:13" x14ac:dyDescent="0.2">
      <c r="A25" s="2"/>
      <c r="B25" s="2" t="s">
        <v>27</v>
      </c>
      <c r="C25" s="16">
        <f>C22*$D$10</f>
        <v>19.036453844465562</v>
      </c>
      <c r="D25" s="16">
        <f>D22*$D$10</f>
        <v>19.323513732405562</v>
      </c>
      <c r="E25" s="16">
        <f>E22*$D$10</f>
        <v>19.522284272366942</v>
      </c>
      <c r="F25" s="16">
        <f>F22*$D$10</f>
        <v>19.809344160306939</v>
      </c>
      <c r="G25" s="16">
        <f>G22*$D$10</f>
        <v>20.00803764931948</v>
      </c>
      <c r="I25" s="9" t="s">
        <v>45</v>
      </c>
      <c r="K25" s="14" t="s">
        <v>46</v>
      </c>
      <c r="L25" s="14" t="s">
        <v>47</v>
      </c>
    </row>
    <row r="26" spans="1:13" x14ac:dyDescent="0.2">
      <c r="A26" s="2"/>
      <c r="B26" s="2"/>
      <c r="C26" s="16"/>
      <c r="D26" s="16"/>
      <c r="E26" s="16"/>
      <c r="F26" s="16"/>
      <c r="G26" s="16"/>
      <c r="I26" s="9" t="s">
        <v>48</v>
      </c>
      <c r="K26" s="14" t="s">
        <v>49</v>
      </c>
      <c r="L26" s="17" t="s">
        <v>50</v>
      </c>
    </row>
    <row r="27" spans="1:13" x14ac:dyDescent="0.2">
      <c r="A27" s="4">
        <v>25</v>
      </c>
      <c r="B27" s="5" t="s">
        <v>10</v>
      </c>
      <c r="C27" s="6">
        <f>+'Løntabel oktober 2020'!C26/160.33</f>
        <v>175.84795386698858</v>
      </c>
      <c r="D27" s="6">
        <f>+'Løntabel oktober 2020'!D26/160.33</f>
        <v>178.3759046057022</v>
      </c>
      <c r="E27" s="6">
        <f>+'Løntabel oktober 2020'!E26/160.33</f>
        <v>180.12582604302511</v>
      </c>
      <c r="F27" s="6">
        <f>+'Løntabel oktober 2020'!F26/160.33</f>
        <v>182.65509913217926</v>
      </c>
      <c r="G27" s="6">
        <f>+'Løntabel oktober 2020'!G26/160.33</f>
        <v>184.40495037262812</v>
      </c>
      <c r="I27" s="9" t="s">
        <v>51</v>
      </c>
      <c r="L27" s="17" t="s">
        <v>52</v>
      </c>
    </row>
    <row r="28" spans="1:13" x14ac:dyDescent="0.2">
      <c r="A28" s="2"/>
      <c r="B28" s="2" t="s">
        <v>16</v>
      </c>
      <c r="C28" s="16">
        <f>C27*$D$9</f>
        <v>9.6716374626843713</v>
      </c>
      <c r="D28" s="16">
        <f>D27*$D$9</f>
        <v>9.8106747533136218</v>
      </c>
      <c r="E28" s="16">
        <f>E27*$D$9</f>
        <v>9.9069204323663822</v>
      </c>
      <c r="F28" s="16">
        <f>F27*$D$9</f>
        <v>10.046030452269859</v>
      </c>
      <c r="G28" s="16">
        <f>G27*$D$9</f>
        <v>10.142272270494546</v>
      </c>
      <c r="I28" s="12" t="s">
        <v>53</v>
      </c>
      <c r="L28" s="17" t="s">
        <v>54</v>
      </c>
    </row>
    <row r="29" spans="1:13" x14ac:dyDescent="0.2">
      <c r="A29" s="2"/>
      <c r="B29" s="2" t="s">
        <v>22</v>
      </c>
      <c r="C29" s="16">
        <f>C27-C28</f>
        <v>166.1763164043042</v>
      </c>
      <c r="D29" s="16">
        <f>D27-D28</f>
        <v>168.56522985238857</v>
      </c>
      <c r="E29" s="16">
        <f>E27-E28</f>
        <v>170.21890561065874</v>
      </c>
      <c r="F29" s="16">
        <f>F27-F28</f>
        <v>172.6090686799094</v>
      </c>
      <c r="G29" s="16">
        <f>G27-G28</f>
        <v>174.26267810213358</v>
      </c>
      <c r="I29" s="12"/>
      <c r="L29" s="17"/>
    </row>
    <row r="30" spans="1:13" x14ac:dyDescent="0.2">
      <c r="A30" s="2"/>
      <c r="B30" s="2" t="s">
        <v>27</v>
      </c>
      <c r="C30" s="16">
        <f>C27*$D$10</f>
        <v>19.343274925368743</v>
      </c>
      <c r="D30" s="16">
        <f>D27*$D$10</f>
        <v>19.621349506627244</v>
      </c>
      <c r="E30" s="16">
        <f>E27*$D$10</f>
        <v>19.813840864732764</v>
      </c>
      <c r="F30" s="16">
        <f>F27*$D$10</f>
        <v>20.092060904539718</v>
      </c>
      <c r="G30" s="16">
        <f>G27*$D$10</f>
        <v>20.284544540989092</v>
      </c>
      <c r="I30" s="12" t="s">
        <v>55</v>
      </c>
      <c r="L30" s="13" t="s">
        <v>56</v>
      </c>
    </row>
    <row r="31" spans="1:13" x14ac:dyDescent="0.2">
      <c r="A31" s="2"/>
      <c r="B31" s="2"/>
      <c r="C31" s="16"/>
      <c r="D31" s="16"/>
      <c r="E31" s="16"/>
      <c r="F31" s="16"/>
      <c r="G31" s="16"/>
      <c r="I31" s="12" t="s">
        <v>57</v>
      </c>
      <c r="L31" s="17" t="s">
        <v>58</v>
      </c>
    </row>
    <row r="32" spans="1:13" x14ac:dyDescent="0.2">
      <c r="A32" s="4">
        <v>26</v>
      </c>
      <c r="B32" s="5" t="s">
        <v>10</v>
      </c>
      <c r="C32" s="6">
        <f>+'Løntabel oktober 2020'!C31/160.33</f>
        <v>178.70139087691734</v>
      </c>
      <c r="D32" s="6">
        <f>+'Løntabel oktober 2020'!D31/160.33</f>
        <v>181.14309033172214</v>
      </c>
      <c r="E32" s="6">
        <f>+'Løntabel oktober 2020'!E31/160.33</f>
        <v>182.83262656726089</v>
      </c>
      <c r="F32" s="6">
        <f>+'Løntabel oktober 2020'!F31/160.33</f>
        <v>185.27379763564105</v>
      </c>
      <c r="G32" s="6">
        <f>+'Løntabel oktober 2020'!G31/160.33</f>
        <v>186.96339473349218</v>
      </c>
      <c r="L32" s="17" t="s">
        <v>59</v>
      </c>
    </row>
    <row r="33" spans="1:12" x14ac:dyDescent="0.2">
      <c r="A33" s="2"/>
      <c r="B33" s="2" t="s">
        <v>16</v>
      </c>
      <c r="C33" s="16">
        <f>C32*$D$9</f>
        <v>9.8285764982304542</v>
      </c>
      <c r="D33" s="16">
        <f>D32*$D$9</f>
        <v>9.9628699682447177</v>
      </c>
      <c r="E33" s="16">
        <f>E32*$D$9</f>
        <v>10.055794461199349</v>
      </c>
      <c r="F33" s="16">
        <f>F32*$D$9</f>
        <v>10.190058869960257</v>
      </c>
      <c r="G33" s="16">
        <f>G32*$D$9</f>
        <v>10.282986710342071</v>
      </c>
      <c r="L33" s="17" t="s">
        <v>60</v>
      </c>
    </row>
    <row r="34" spans="1:12" x14ac:dyDescent="0.2">
      <c r="A34" s="2"/>
      <c r="B34" s="2" t="s">
        <v>22</v>
      </c>
      <c r="C34" s="16">
        <f>C32-C33</f>
        <v>168.87281437868688</v>
      </c>
      <c r="D34" s="16">
        <f>D32-D33</f>
        <v>171.18022036347742</v>
      </c>
      <c r="E34" s="16">
        <f>E32-E33</f>
        <v>172.77683210606153</v>
      </c>
      <c r="F34" s="16">
        <f>F32-F33</f>
        <v>175.08373876568078</v>
      </c>
      <c r="G34" s="16">
        <f>G32-G33</f>
        <v>176.68040802315011</v>
      </c>
      <c r="L34" s="17" t="s">
        <v>61</v>
      </c>
    </row>
    <row r="35" spans="1:12" x14ac:dyDescent="0.2">
      <c r="A35" s="2"/>
      <c r="B35" s="2" t="s">
        <v>27</v>
      </c>
      <c r="C35" s="16">
        <f>C32*$D$10</f>
        <v>19.657152996460908</v>
      </c>
      <c r="D35" s="16">
        <f>D32*$D$10</f>
        <v>19.925739936489435</v>
      </c>
      <c r="E35" s="16">
        <f>E32*$D$10</f>
        <v>20.111588922398699</v>
      </c>
      <c r="F35" s="16">
        <f>F32*$D$10</f>
        <v>20.380117739920514</v>
      </c>
      <c r="G35" s="16">
        <f>G32*$D$10</f>
        <v>20.565973420684141</v>
      </c>
      <c r="L35" s="17" t="s">
        <v>62</v>
      </c>
    </row>
    <row r="36" spans="1:12" x14ac:dyDescent="0.2">
      <c r="A36" s="2"/>
      <c r="B36" s="2"/>
      <c r="C36" s="16"/>
      <c r="D36" s="16"/>
      <c r="E36" s="16"/>
      <c r="F36" s="16"/>
      <c r="G36" s="16"/>
      <c r="L36" s="14" t="s">
        <v>63</v>
      </c>
    </row>
    <row r="37" spans="1:12" x14ac:dyDescent="0.2">
      <c r="A37" s="4">
        <v>28</v>
      </c>
      <c r="B37" s="5" t="s">
        <v>10</v>
      </c>
      <c r="C37" s="6">
        <f>+'Løntabel oktober 2020'!C36/160.33</f>
        <v>184.6033798848828</v>
      </c>
      <c r="D37" s="6">
        <f>+'Løntabel oktober 2020'!D36/160.33</f>
        <v>186.85121650514625</v>
      </c>
      <c r="E37" s="6">
        <f>+'Løntabel oktober 2020'!E36/160.33</f>
        <v>188.4072751079278</v>
      </c>
      <c r="F37" s="6">
        <f>+'Løntabel oktober 2020'!F36/160.33</f>
        <v>190.65511172819123</v>
      </c>
      <c r="G37" s="6">
        <f>+'Løntabel oktober 2020'!G36/160.33</f>
        <v>192.21058108223551</v>
      </c>
      <c r="L37" s="14" t="s">
        <v>64</v>
      </c>
    </row>
    <row r="38" spans="1:12" x14ac:dyDescent="0.2">
      <c r="A38" s="2"/>
      <c r="B38" s="2" t="s">
        <v>16</v>
      </c>
      <c r="C38" s="16">
        <f>C37*$D$9</f>
        <v>10.153185893668555</v>
      </c>
      <c r="D38" s="16">
        <f>D37*$D$9</f>
        <v>10.276816907783044</v>
      </c>
      <c r="E38" s="16">
        <f>E37*$D$9</f>
        <v>10.362400130936029</v>
      </c>
      <c r="F38" s="16">
        <f>F37*$D$9</f>
        <v>10.486031145050518</v>
      </c>
      <c r="G38" s="16">
        <f>G37*$D$9</f>
        <v>10.571581959522954</v>
      </c>
      <c r="L38" s="2" t="s">
        <v>65</v>
      </c>
    </row>
    <row r="39" spans="1:12" x14ac:dyDescent="0.2">
      <c r="A39" s="2"/>
      <c r="B39" s="2" t="s">
        <v>22</v>
      </c>
      <c r="C39" s="16">
        <f>C37-C38</f>
        <v>174.45019399121423</v>
      </c>
      <c r="D39" s="16">
        <f>D37-D38</f>
        <v>176.5743995973632</v>
      </c>
      <c r="E39" s="16">
        <f>E37-E38</f>
        <v>178.04487497699176</v>
      </c>
      <c r="F39" s="16">
        <f>F37-F38</f>
        <v>180.16908058314073</v>
      </c>
      <c r="G39" s="16">
        <f>G37-G38</f>
        <v>181.63899912271256</v>
      </c>
      <c r="L39" s="14" t="s">
        <v>66</v>
      </c>
    </row>
    <row r="40" spans="1:12" x14ac:dyDescent="0.2">
      <c r="A40" s="2"/>
      <c r="B40" s="2" t="s">
        <v>27</v>
      </c>
      <c r="C40" s="16">
        <f>C37*$D$10</f>
        <v>20.30637178733711</v>
      </c>
      <c r="D40" s="16">
        <f>D37*$D$10</f>
        <v>20.553633815566087</v>
      </c>
      <c r="E40" s="16">
        <f>E37*$D$10</f>
        <v>20.724800261872058</v>
      </c>
      <c r="F40" s="16">
        <f>F37*$D$10</f>
        <v>20.972062290101036</v>
      </c>
      <c r="G40" s="16">
        <f>G37*$D$10</f>
        <v>21.143163919045907</v>
      </c>
    </row>
    <row r="41" spans="1:12" x14ac:dyDescent="0.2">
      <c r="A41" s="4">
        <v>29</v>
      </c>
      <c r="B41" s="5" t="s">
        <v>10</v>
      </c>
      <c r="C41" s="6">
        <f>+'Løntabel oktober 2020'!C40/160.33</f>
        <v>187.65392059740759</v>
      </c>
      <c r="D41" s="6">
        <f>+'Løntabel oktober 2020'!D40/160.33</f>
        <v>189.79539782060505</v>
      </c>
      <c r="E41" s="6">
        <f>+'Løntabel oktober 2020'!E40/160.33</f>
        <v>191.27757936295907</v>
      </c>
      <c r="F41" s="6">
        <f>+'Løntabel oktober 2020'!F40/160.33</f>
        <v>193.41846733741934</v>
      </c>
      <c r="G41" s="6">
        <f>+'Løntabel oktober 2020'!G40/160.33</f>
        <v>194.90123812851067</v>
      </c>
    </row>
    <row r="42" spans="1:12" x14ac:dyDescent="0.2">
      <c r="A42" s="2"/>
      <c r="B42" s="2" t="s">
        <v>16</v>
      </c>
      <c r="C42" s="16">
        <f>C41*$D$9</f>
        <v>10.320965632857417</v>
      </c>
      <c r="D42" s="16">
        <f>D41*$D$9</f>
        <v>10.438746880133278</v>
      </c>
      <c r="E42" s="16">
        <f>E41*$D$9</f>
        <v>10.52026686496275</v>
      </c>
      <c r="F42" s="16">
        <f>F41*$D$9</f>
        <v>10.638015703558064</v>
      </c>
      <c r="G42" s="16">
        <f>G41*$D$9</f>
        <v>10.719568097068088</v>
      </c>
    </row>
    <row r="43" spans="1:12" x14ac:dyDescent="0.2">
      <c r="A43" s="2"/>
      <c r="B43" s="2" t="s">
        <v>22</v>
      </c>
      <c r="C43" s="16">
        <f>C41-C42</f>
        <v>177.33295496455017</v>
      </c>
      <c r="D43" s="16">
        <f>D41-D42</f>
        <v>179.35665094047178</v>
      </c>
      <c r="E43" s="16">
        <f>E41-E42</f>
        <v>180.75731249799634</v>
      </c>
      <c r="F43" s="16">
        <f>F41-F42</f>
        <v>182.78045163386128</v>
      </c>
      <c r="G43" s="16">
        <f>G41-G42</f>
        <v>184.18167003144259</v>
      </c>
    </row>
    <row r="44" spans="1:12" x14ac:dyDescent="0.2">
      <c r="A44" s="2"/>
      <c r="B44" s="2" t="s">
        <v>27</v>
      </c>
      <c r="C44" s="16">
        <f>C41*$D$10</f>
        <v>20.641931265714835</v>
      </c>
      <c r="D44" s="16">
        <f>D41*$D$10</f>
        <v>20.877493760266557</v>
      </c>
      <c r="E44" s="16">
        <f>E41*$D$10</f>
        <v>21.0405337299255</v>
      </c>
      <c r="F44" s="16">
        <f>F41*$D$10</f>
        <v>21.276031407116129</v>
      </c>
      <c r="G44" s="16">
        <f>G41*$D$10</f>
        <v>21.439136194136175</v>
      </c>
    </row>
    <row r="45" spans="1:12" x14ac:dyDescent="0.2">
      <c r="A45" s="4">
        <v>30</v>
      </c>
      <c r="B45" s="5" t="s">
        <v>10</v>
      </c>
      <c r="C45" s="6">
        <f>+'Løntabel oktober 2020'!C44/160.33</f>
        <v>190.77057047821231</v>
      </c>
      <c r="D45" s="6">
        <f>+'Løntabel oktober 2020'!D44/160.33</f>
        <v>192.79798841713958</v>
      </c>
      <c r="E45" s="6">
        <f>+'Løntabel oktober 2020'!E44/160.33</f>
        <v>194.20231547009007</v>
      </c>
      <c r="F45" s="6">
        <f>+'Løntabel oktober 2020'!F44/160.33</f>
        <v>196.22969940654565</v>
      </c>
      <c r="G45" s="6">
        <f>+'Løntabel oktober 2020'!G44/160.33</f>
        <v>197.6334372107589</v>
      </c>
    </row>
    <row r="46" spans="1:12" x14ac:dyDescent="0.2">
      <c r="A46" s="2"/>
      <c r="B46" s="2" t="s">
        <v>16</v>
      </c>
      <c r="C46" s="16">
        <f>C45*$D$9</f>
        <v>10.492381376301678</v>
      </c>
      <c r="D46" s="16">
        <f>D45*$D$9</f>
        <v>10.603889362942677</v>
      </c>
      <c r="E46" s="16">
        <f>E45*$D$9</f>
        <v>10.681127350854954</v>
      </c>
      <c r="F46" s="16">
        <f>F45*$D$9</f>
        <v>10.792633467360011</v>
      </c>
      <c r="G46" s="16">
        <f>G45*$D$9</f>
        <v>10.869839046591739</v>
      </c>
    </row>
    <row r="47" spans="1:12" x14ac:dyDescent="0.2">
      <c r="A47" s="2"/>
      <c r="B47" s="2" t="s">
        <v>22</v>
      </c>
      <c r="C47" s="16">
        <f>C45-C46</f>
        <v>180.27818910191064</v>
      </c>
      <c r="D47" s="16">
        <f>D45-D46</f>
        <v>182.1940990541969</v>
      </c>
      <c r="E47" s="16">
        <f>E45-E46</f>
        <v>183.52118811923512</v>
      </c>
      <c r="F47" s="16">
        <f>F45-F46</f>
        <v>185.43706593918563</v>
      </c>
      <c r="G47" s="16">
        <f>G45-G46</f>
        <v>186.76359816416715</v>
      </c>
    </row>
    <row r="48" spans="1:12" x14ac:dyDescent="0.2">
      <c r="A48" s="2"/>
      <c r="B48" s="2" t="s">
        <v>27</v>
      </c>
      <c r="C48" s="16">
        <f>C45*$D$10</f>
        <v>20.984762752603356</v>
      </c>
      <c r="D48" s="16">
        <f>D45*$D$10</f>
        <v>21.207778725885355</v>
      </c>
      <c r="E48" s="16">
        <f>E45*$D$10</f>
        <v>21.362254701709908</v>
      </c>
      <c r="F48" s="16">
        <f>F45*$D$10</f>
        <v>21.585266934720021</v>
      </c>
      <c r="G48" s="16">
        <f>G45*$D$10</f>
        <v>21.739678093183478</v>
      </c>
    </row>
    <row r="49" spans="1:7" x14ac:dyDescent="0.2">
      <c r="A49" s="2"/>
      <c r="B49" s="2"/>
      <c r="C49" s="16"/>
      <c r="D49" s="16"/>
      <c r="E49" s="16"/>
      <c r="F49" s="16"/>
      <c r="G49" s="16"/>
    </row>
    <row r="50" spans="1:7" x14ac:dyDescent="0.2">
      <c r="A50" s="4">
        <v>31</v>
      </c>
      <c r="B50" s="5" t="s">
        <v>10</v>
      </c>
      <c r="C50" s="6">
        <f>+'Løntabel oktober 2020'!C49/160.33</f>
        <v>193.95785090024097</v>
      </c>
      <c r="D50" s="6">
        <f>+'Løntabel oktober 2020'!D49/160.33</f>
        <v>195.8653227186748</v>
      </c>
      <c r="E50" s="6">
        <f>+'Løntabel oktober 2020'!E49/160.33</f>
        <v>197.18538720220454</v>
      </c>
      <c r="F50" s="6">
        <f>+'Løntabel oktober 2020'!F49/160.33</f>
        <v>199.09285902063837</v>
      </c>
      <c r="G50" s="6">
        <f>+'Løntabel oktober 2020'!G49/160.33</f>
        <v>200.41292350416808</v>
      </c>
    </row>
    <row r="51" spans="1:7" x14ac:dyDescent="0.2">
      <c r="A51" s="2"/>
      <c r="B51" s="2" t="s">
        <v>16</v>
      </c>
      <c r="C51" s="16">
        <f>C50*$D$9</f>
        <v>10.667681799513254</v>
      </c>
      <c r="D51" s="16">
        <f>D50*$D$9</f>
        <v>10.772592749527114</v>
      </c>
      <c r="E51" s="16">
        <f>E50*$D$9</f>
        <v>10.84519629612125</v>
      </c>
      <c r="F51" s="16">
        <f>F50*$D$9</f>
        <v>10.95010724613511</v>
      </c>
      <c r="G51" s="16">
        <f>G50*$D$9</f>
        <v>11.022710792729244</v>
      </c>
    </row>
    <row r="52" spans="1:7" x14ac:dyDescent="0.2">
      <c r="A52" s="2"/>
      <c r="B52" s="2" t="s">
        <v>22</v>
      </c>
      <c r="C52" s="16">
        <f>C50-C51</f>
        <v>183.29016910072772</v>
      </c>
      <c r="D52" s="16">
        <f>D50-D51</f>
        <v>185.09272996914768</v>
      </c>
      <c r="E52" s="16">
        <f>E50-E51</f>
        <v>186.34019090608328</v>
      </c>
      <c r="F52" s="16">
        <f>F50-F51</f>
        <v>188.14275177450327</v>
      </c>
      <c r="G52" s="16">
        <f>G50-G51</f>
        <v>189.39021271143883</v>
      </c>
    </row>
    <row r="53" spans="1:7" x14ac:dyDescent="0.2">
      <c r="A53" s="2"/>
      <c r="B53" s="2" t="s">
        <v>27</v>
      </c>
      <c r="C53" s="16">
        <f>C50*$D$10</f>
        <v>21.335363599026508</v>
      </c>
      <c r="D53" s="16">
        <f>D50*$D$10</f>
        <v>21.545185499054227</v>
      </c>
      <c r="E53" s="16">
        <f>E50*$D$10</f>
        <v>21.6903925922425</v>
      </c>
      <c r="F53" s="16">
        <f>F50*$D$10</f>
        <v>21.900214492270219</v>
      </c>
      <c r="G53" s="16">
        <f>G50*$D$10</f>
        <v>22.045421585458488</v>
      </c>
    </row>
    <row r="54" spans="1:7" x14ac:dyDescent="0.2">
      <c r="A54" s="2"/>
      <c r="B54" s="1"/>
      <c r="C54" s="2"/>
      <c r="D54" s="2"/>
      <c r="E54" s="2"/>
      <c r="F54" s="2"/>
      <c r="G54" s="2"/>
    </row>
    <row r="55" spans="1:7" x14ac:dyDescent="0.2">
      <c r="A55" s="2"/>
      <c r="B55" s="1" t="s">
        <v>67</v>
      </c>
      <c r="C55" s="2"/>
      <c r="D55" s="2"/>
      <c r="E55" s="2"/>
      <c r="F55" s="2"/>
      <c r="G55" s="2"/>
    </row>
    <row r="56" spans="1:7" x14ac:dyDescent="0.2">
      <c r="A56" s="4">
        <v>39</v>
      </c>
      <c r="B56" s="5" t="s">
        <v>10</v>
      </c>
      <c r="C56" s="6">
        <f>+'Løntabel oktober 2020'!C55/160.33</f>
        <v>222.35271636099478</v>
      </c>
      <c r="D56" s="6">
        <f>+'Løntabel oktober 2020'!D55/160.33</f>
        <v>223.00494105699164</v>
      </c>
      <c r="E56" s="6">
        <f>+'Løntabel oktober 2020'!E55/160.33</f>
        <v>223.45618155659383</v>
      </c>
      <c r="F56" s="6">
        <f>+'Løntabel oktober 2020'!F55/160.33</f>
        <v>224.10845662959753</v>
      </c>
      <c r="G56" s="6">
        <f>+'Løntabel oktober 2020'!G55/160.33</f>
        <v>224.56041041103589</v>
      </c>
    </row>
    <row r="57" spans="1:7" x14ac:dyDescent="0.2">
      <c r="A57" s="2"/>
      <c r="B57" s="2" t="s">
        <v>16</v>
      </c>
      <c r="C57" s="16">
        <f>C56*$D$9</f>
        <v>12.229399399854712</v>
      </c>
      <c r="D57" s="16">
        <f>D56*$D$9</f>
        <v>12.26527175813454</v>
      </c>
      <c r="E57" s="16">
        <f>E56*$D$9</f>
        <v>12.290089985612662</v>
      </c>
      <c r="F57" s="16">
        <f>F56*$D$9</f>
        <v>12.325965114627865</v>
      </c>
      <c r="G57" s="16">
        <f>G56*$D$9</f>
        <v>12.350822572606974</v>
      </c>
    </row>
    <row r="58" spans="1:7" x14ac:dyDescent="0.2">
      <c r="A58" s="2"/>
      <c r="B58" s="2" t="s">
        <v>22</v>
      </c>
      <c r="C58" s="16">
        <f>C56-C57</f>
        <v>210.12331696114006</v>
      </c>
      <c r="D58" s="16">
        <f>D56-D57</f>
        <v>210.73966929885711</v>
      </c>
      <c r="E58" s="16">
        <f>E56-E57</f>
        <v>211.16609157098117</v>
      </c>
      <c r="F58" s="16">
        <f>F56-F57</f>
        <v>211.78249151496965</v>
      </c>
      <c r="G58" s="16">
        <f>G56-G57</f>
        <v>212.20958783842892</v>
      </c>
    </row>
    <row r="59" spans="1:7" x14ac:dyDescent="0.2">
      <c r="A59" s="2"/>
      <c r="B59" s="2" t="s">
        <v>27</v>
      </c>
      <c r="C59" s="16">
        <f>C56*$D$10</f>
        <v>24.458798799709424</v>
      </c>
      <c r="D59" s="16">
        <f>D56*$D$10</f>
        <v>24.530543516269081</v>
      </c>
      <c r="E59" s="16">
        <f>E56*$D$10</f>
        <v>24.580179971225323</v>
      </c>
      <c r="F59" s="16">
        <f>F56*$D$10</f>
        <v>24.651930229255729</v>
      </c>
      <c r="G59" s="16">
        <f>G56*$D$10</f>
        <v>24.701645145213948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Løntabel oktober 2017</vt:lpstr>
      <vt:lpstr>Timelønnede oktober 2017</vt:lpstr>
      <vt:lpstr>Løntabel oktober 2018</vt:lpstr>
      <vt:lpstr>Timelønnede oktober 2018</vt:lpstr>
      <vt:lpstr>Løntabel oktober 2019</vt:lpstr>
      <vt:lpstr>Timelønnede oktober 2019</vt:lpstr>
      <vt:lpstr>Løntabel oktober 2020</vt:lpstr>
      <vt:lpstr>Timelønnede oktober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Jeppe Krag</dc:creator>
  <cp:lastModifiedBy>Tine Backhausen</cp:lastModifiedBy>
  <cp:lastPrinted>2018-09-18T12:02:52Z</cp:lastPrinted>
  <dcterms:created xsi:type="dcterms:W3CDTF">2018-09-10T09:58:48Z</dcterms:created>
  <dcterms:modified xsi:type="dcterms:W3CDTF">2019-09-03T08:31:52Z</dcterms:modified>
</cp:coreProperties>
</file>