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13_ncr:1_{1209C424-9BD3-460B-9A1F-3337D54318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uldtid" sheetId="3" r:id="rId1"/>
    <sheet name="Deltid" sheetId="2" r:id="rId2"/>
    <sheet name="Timeløn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" i="3" l="1"/>
  <c r="C16" i="1"/>
  <c r="C24" i="3"/>
  <c r="C12" i="1"/>
  <c r="B6" i="3" l="1"/>
  <c r="B7" i="2"/>
  <c r="B10" i="2"/>
  <c r="B5" i="1" s="1"/>
  <c r="B11" i="2"/>
  <c r="B6" i="1" s="1"/>
  <c r="B12" i="2"/>
  <c r="B7" i="1" s="1"/>
  <c r="B9" i="2"/>
  <c r="B4" i="1" s="1"/>
  <c r="C20" i="1" l="1"/>
  <c r="C28" i="3" l="1"/>
  <c r="C26" i="3"/>
  <c r="C27" i="3" s="1"/>
  <c r="C25" i="2" l="1"/>
  <c r="C21" i="2"/>
  <c r="C15" i="1"/>
  <c r="C17" i="2"/>
  <c r="C22" i="3"/>
  <c r="C23" i="3" s="1"/>
  <c r="C20" i="3"/>
  <c r="C18" i="3"/>
  <c r="C19" i="3" s="1"/>
  <c r="B6" i="2" l="1"/>
  <c r="C19" i="1"/>
  <c r="C26" i="2"/>
  <c r="C27" i="2" s="1"/>
  <c r="C28" i="2"/>
  <c r="C20" i="2"/>
  <c r="C23" i="1"/>
  <c r="C21" i="1"/>
  <c r="C22" i="1" s="1"/>
  <c r="C22" i="2"/>
  <c r="C23" i="2" s="1"/>
  <c r="C24" i="2"/>
  <c r="C17" i="1"/>
  <c r="C18" i="1" s="1"/>
  <c r="C13" i="1"/>
  <c r="C14" i="1" s="1"/>
  <c r="C18" i="2"/>
  <c r="C19" i="2" s="1"/>
</calcChain>
</file>

<file path=xl/sharedStrings.xml><?xml version="1.0" encoding="utf-8"?>
<sst xmlns="http://schemas.openxmlformats.org/spreadsheetml/2006/main" count="78" uniqueCount="25">
  <si>
    <t>Grundsats</t>
  </si>
  <si>
    <t>Egetbidrag</t>
  </si>
  <si>
    <t>Nettoløn</t>
  </si>
  <si>
    <t>Arbejdsgiverbidrag</t>
  </si>
  <si>
    <t>Bruttoløn</t>
  </si>
  <si>
    <t>Egetbidrag pension</t>
  </si>
  <si>
    <t>Arbejdsgiverbidrag pension:</t>
  </si>
  <si>
    <t>Indtil 2 års praksiserfaring</t>
  </si>
  <si>
    <t>Efter 2 år praksiserfaring</t>
  </si>
  <si>
    <t>INDTAST ANTAL TIMER PR. UGE</t>
  </si>
  <si>
    <t/>
  </si>
  <si>
    <t>Egetbidrag pension (ledende bioanalytiker):</t>
  </si>
  <si>
    <t>Egetbidrag pension:</t>
  </si>
  <si>
    <t>Arbejdsgiverbidrag pension (ledende bioanalytiker):</t>
  </si>
  <si>
    <t>Interaktiv løntabel til fuldtidsansatte ekskl. tillæg til tjenestedragt</t>
  </si>
  <si>
    <t>Interaktiv løntabel til deltidsansatte ekskl. tillæg til tjenestedragt</t>
  </si>
  <si>
    <t>Interaktiv løntabel til timelønnede ekskl. tillæg til tjenestedragt</t>
  </si>
  <si>
    <t>Nuværende tillæg:</t>
  </si>
  <si>
    <t>Nyt tillæg:</t>
  </si>
  <si>
    <t>Personlige løntillæg reguleres med:</t>
  </si>
  <si>
    <t xml:space="preserve">*Hvis den ansatte ikke arbejder et helt antal timer om ugen, skal antallet af minutter divideres i 60.                                                                                                                                                                   </t>
  </si>
  <si>
    <r>
      <rPr>
        <u/>
        <sz val="10"/>
        <color theme="1"/>
        <rFont val="Calibri"/>
        <family val="2"/>
        <scheme val="minor"/>
      </rPr>
      <t>Eksempel:</t>
    </r>
    <r>
      <rPr>
        <sz val="10"/>
        <color theme="1"/>
        <rFont val="Calibri"/>
        <family val="2"/>
        <scheme val="minor"/>
      </rPr>
      <t xml:space="preserve"> En praksisbioanalytiker arbejder 21 timer og 45 minutter pr. uge: 45/60=0,75. Altså skal der indtastes 21,75.</t>
    </r>
  </si>
  <si>
    <t>Ledende bioanalytiker</t>
  </si>
  <si>
    <t>Løn gældende pr. 1. dec. 2023</t>
  </si>
  <si>
    <t>Eventuelle personlige tillæg skal også reguleres pr. 1. dec. 2023: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</si>
</sst>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-* #,##0.00\ _k_r_._-;\-* #,##0.00\ _k_r_._-;_-* &quot;-&quot;??\ _k_r_._-;_-@_-"/>
    <numFmt numFmtId="166" formatCode="0.00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/>
    <xf numFmtId="164" fontId="0" fillId="2" borderId="0" xfId="1" applyFont="1" applyFill="1"/>
    <xf numFmtId="164" fontId="0" fillId="0" borderId="0" xfId="1" applyFont="1"/>
    <xf numFmtId="0" fontId="0" fillId="0" borderId="1" xfId="0" applyBorder="1"/>
    <xf numFmtId="0" fontId="2" fillId="0" borderId="0" xfId="0" applyFont="1"/>
    <xf numFmtId="0" fontId="3" fillId="0" borderId="0" xfId="0" applyFont="1" applyAlignment="1">
      <alignment horizontal="right"/>
    </xf>
    <xf numFmtId="0" fontId="0" fillId="0" borderId="0" xfId="0" quotePrefix="1"/>
    <xf numFmtId="10" fontId="0" fillId="0" borderId="0" xfId="2" applyNumberFormat="1" applyFont="1"/>
    <xf numFmtId="10" fontId="0" fillId="0" borderId="0" xfId="0" applyNumberFormat="1"/>
    <xf numFmtId="0" fontId="5" fillId="0" borderId="0" xfId="0" applyFont="1"/>
    <xf numFmtId="164" fontId="5" fillId="0" borderId="2" xfId="1" applyFont="1" applyBorder="1"/>
    <xf numFmtId="164" fontId="4" fillId="0" borderId="2" xfId="1" applyFont="1" applyBorder="1"/>
    <xf numFmtId="10" fontId="5" fillId="0" borderId="0" xfId="2" applyNumberFormat="1" applyFont="1"/>
    <xf numFmtId="165" fontId="0" fillId="0" borderId="0" xfId="0" applyNumberFormat="1"/>
    <xf numFmtId="166" fontId="5" fillId="0" borderId="0" xfId="2" applyNumberFormat="1" applyFont="1"/>
    <xf numFmtId="0" fontId="6" fillId="0" borderId="0" xfId="0" applyFont="1" applyAlignment="1">
      <alignment horizontal="left" vertical="top" wrapText="1"/>
    </xf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activeCell="A2" sqref="A2"/>
    </sheetView>
  </sheetViews>
  <sheetFormatPr defaultRowHeight="14.4" x14ac:dyDescent="0.3"/>
  <cols>
    <col min="1" max="1" width="48.6640625" bestFit="1" customWidth="1"/>
    <col min="2" max="2" width="18.33203125" bestFit="1" customWidth="1"/>
    <col min="3" max="3" width="15.33203125" customWidth="1"/>
    <col min="4" max="4" width="9.6640625" bestFit="1" customWidth="1"/>
    <col min="6" max="6" width="13.44140625" bestFit="1" customWidth="1"/>
  </cols>
  <sheetData>
    <row r="1" spans="1:3" x14ac:dyDescent="0.3">
      <c r="A1" s="5" t="s">
        <v>14</v>
      </c>
    </row>
    <row r="2" spans="1:3" x14ac:dyDescent="0.3">
      <c r="A2" t="s">
        <v>23</v>
      </c>
    </row>
    <row r="4" spans="1:3" ht="15" thickBot="1" x14ac:dyDescent="0.35">
      <c r="A4" s="10" t="s">
        <v>24</v>
      </c>
      <c r="B4" s="10"/>
    </row>
    <row r="5" spans="1:3" ht="15" thickBot="1" x14ac:dyDescent="0.35">
      <c r="A5" s="10" t="s">
        <v>17</v>
      </c>
      <c r="B5" s="11"/>
    </row>
    <row r="6" spans="1:3" ht="15" thickBot="1" x14ac:dyDescent="0.35">
      <c r="A6" s="10" t="s">
        <v>18</v>
      </c>
      <c r="B6" s="12">
        <f>+B5*B7+B5</f>
        <v>0</v>
      </c>
    </row>
    <row r="7" spans="1:3" x14ac:dyDescent="0.3">
      <c r="A7" s="10" t="s">
        <v>19</v>
      </c>
      <c r="B7" s="15">
        <f>0.01/1.05</f>
        <v>9.5238095238095229E-3</v>
      </c>
    </row>
    <row r="9" spans="1:3" x14ac:dyDescent="0.3">
      <c r="A9" t="s">
        <v>12</v>
      </c>
      <c r="B9" s="8">
        <v>5.16E-2</v>
      </c>
    </row>
    <row r="10" spans="1:3" x14ac:dyDescent="0.3">
      <c r="A10" t="s">
        <v>6</v>
      </c>
      <c r="B10" s="8">
        <v>0.10340000000000001</v>
      </c>
    </row>
    <row r="11" spans="1:3" x14ac:dyDescent="0.3">
      <c r="A11" t="s">
        <v>11</v>
      </c>
      <c r="B11" s="9">
        <v>0.06</v>
      </c>
    </row>
    <row r="12" spans="1:3" x14ac:dyDescent="0.3">
      <c r="A12" t="s">
        <v>13</v>
      </c>
      <c r="B12" s="9">
        <v>0.12</v>
      </c>
    </row>
    <row r="15" spans="1:3" x14ac:dyDescent="0.3">
      <c r="C15" s="6" t="s">
        <v>0</v>
      </c>
    </row>
    <row r="17" spans="1:6" x14ac:dyDescent="0.3">
      <c r="A17" s="1" t="s">
        <v>7</v>
      </c>
      <c r="B17" s="1" t="s">
        <v>4</v>
      </c>
      <c r="C17" s="2">
        <v>36453.4</v>
      </c>
      <c r="F17" s="14"/>
    </row>
    <row r="18" spans="1:6" x14ac:dyDescent="0.3">
      <c r="B18" t="s">
        <v>1</v>
      </c>
      <c r="C18" s="3">
        <f>C17*B9</f>
        <v>1880.9954400000001</v>
      </c>
    </row>
    <row r="19" spans="1:6" x14ac:dyDescent="0.3">
      <c r="B19" t="s">
        <v>2</v>
      </c>
      <c r="C19" s="3">
        <f>C17-C18</f>
        <v>34572.404560000003</v>
      </c>
    </row>
    <row r="20" spans="1:6" x14ac:dyDescent="0.3">
      <c r="B20" t="s">
        <v>3</v>
      </c>
      <c r="C20" s="3">
        <f>C17*B10</f>
        <v>3769.2815600000004</v>
      </c>
    </row>
    <row r="21" spans="1:6" x14ac:dyDescent="0.3">
      <c r="A21" s="1" t="s">
        <v>8</v>
      </c>
      <c r="B21" s="1" t="s">
        <v>4</v>
      </c>
      <c r="C21" s="2">
        <v>41343.83</v>
      </c>
      <c r="F21" s="14"/>
    </row>
    <row r="22" spans="1:6" x14ac:dyDescent="0.3">
      <c r="B22" t="s">
        <v>1</v>
      </c>
      <c r="C22" s="3">
        <f>C21*B9</f>
        <v>2133.3416280000001</v>
      </c>
    </row>
    <row r="23" spans="1:6" x14ac:dyDescent="0.3">
      <c r="B23" t="s">
        <v>2</v>
      </c>
      <c r="C23" s="3">
        <f>C21-C22</f>
        <v>39210.488372</v>
      </c>
    </row>
    <row r="24" spans="1:6" x14ac:dyDescent="0.3">
      <c r="B24" t="s">
        <v>3</v>
      </c>
      <c r="C24" s="3">
        <f>C21*B10</f>
        <v>4274.9520220000004</v>
      </c>
    </row>
    <row r="25" spans="1:6" x14ac:dyDescent="0.3">
      <c r="A25" s="1" t="s">
        <v>22</v>
      </c>
      <c r="B25" s="1" t="s">
        <v>4</v>
      </c>
      <c r="C25" s="2">
        <v>49023.38</v>
      </c>
      <c r="F25" s="14"/>
    </row>
    <row r="26" spans="1:6" x14ac:dyDescent="0.3">
      <c r="B26" t="s">
        <v>1</v>
      </c>
      <c r="C26" s="3">
        <f>C25*B11</f>
        <v>2941.4027999999998</v>
      </c>
    </row>
    <row r="27" spans="1:6" x14ac:dyDescent="0.3">
      <c r="B27" t="s">
        <v>2</v>
      </c>
      <c r="C27" s="3">
        <f>C25-C26</f>
        <v>46081.977199999994</v>
      </c>
    </row>
    <row r="28" spans="1:6" x14ac:dyDescent="0.3">
      <c r="B28" t="s">
        <v>3</v>
      </c>
      <c r="C28" s="3">
        <f>C25*B12</f>
        <v>5882.8055999999997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"/>
  <sheetViews>
    <sheetView zoomScaleNormal="100" workbookViewId="0">
      <selection activeCell="B7" sqref="B7"/>
    </sheetView>
  </sheetViews>
  <sheetFormatPr defaultRowHeight="14.4" x14ac:dyDescent="0.3"/>
  <cols>
    <col min="1" max="1" width="48.6640625" bestFit="1" customWidth="1"/>
    <col min="2" max="2" width="18.33203125" bestFit="1" customWidth="1"/>
    <col min="3" max="3" width="14.33203125" customWidth="1"/>
    <col min="4" max="4" width="10" bestFit="1" customWidth="1"/>
    <col min="7" max="7" width="28.5546875" bestFit="1" customWidth="1"/>
  </cols>
  <sheetData>
    <row r="1" spans="1:8" x14ac:dyDescent="0.3">
      <c r="A1" s="5" t="s">
        <v>15</v>
      </c>
    </row>
    <row r="2" spans="1:8" x14ac:dyDescent="0.3">
      <c r="A2" t="s">
        <v>23</v>
      </c>
    </row>
    <row r="4" spans="1:8" ht="15" thickBot="1" x14ac:dyDescent="0.35">
      <c r="A4" s="10" t="s">
        <v>24</v>
      </c>
      <c r="B4" s="10"/>
    </row>
    <row r="5" spans="1:8" ht="15" thickBot="1" x14ac:dyDescent="0.35">
      <c r="A5" s="10" t="s">
        <v>17</v>
      </c>
      <c r="B5" s="11"/>
    </row>
    <row r="6" spans="1:8" ht="15" thickBot="1" x14ac:dyDescent="0.35">
      <c r="A6" s="10" t="s">
        <v>18</v>
      </c>
      <c r="B6" s="12">
        <f>+B5*B7+B5</f>
        <v>0</v>
      </c>
    </row>
    <row r="7" spans="1:8" x14ac:dyDescent="0.3">
      <c r="A7" s="10" t="s">
        <v>19</v>
      </c>
      <c r="B7" s="13">
        <f>+Fuldtid!B7</f>
        <v>9.5238095238095229E-3</v>
      </c>
    </row>
    <row r="8" spans="1:8" ht="15" thickBot="1" x14ac:dyDescent="0.35"/>
    <row r="9" spans="1:8" ht="15" thickBot="1" x14ac:dyDescent="0.35">
      <c r="A9" t="s">
        <v>5</v>
      </c>
      <c r="B9" s="8">
        <f>+Fuldtid!B9</f>
        <v>5.16E-2</v>
      </c>
      <c r="G9" t="s">
        <v>9</v>
      </c>
      <c r="H9" s="4">
        <v>32</v>
      </c>
    </row>
    <row r="10" spans="1:8" x14ac:dyDescent="0.3">
      <c r="A10" t="s">
        <v>6</v>
      </c>
      <c r="B10" s="8">
        <f>+Fuldtid!B10</f>
        <v>0.10340000000000001</v>
      </c>
    </row>
    <row r="11" spans="1:8" x14ac:dyDescent="0.3">
      <c r="A11" t="s">
        <v>11</v>
      </c>
      <c r="B11" s="8">
        <f>+Fuldtid!B11</f>
        <v>0.06</v>
      </c>
      <c r="G11" s="16" t="s">
        <v>20</v>
      </c>
    </row>
    <row r="12" spans="1:8" x14ac:dyDescent="0.3">
      <c r="A12" t="s">
        <v>13</v>
      </c>
      <c r="B12" s="8">
        <f>+Fuldtid!B12</f>
        <v>0.12</v>
      </c>
      <c r="G12" s="16"/>
    </row>
    <row r="13" spans="1:8" x14ac:dyDescent="0.3">
      <c r="G13" s="16"/>
    </row>
    <row r="15" spans="1:8" x14ac:dyDescent="0.3">
      <c r="C15" s="6" t="s">
        <v>0</v>
      </c>
      <c r="G15" s="16" t="s">
        <v>21</v>
      </c>
    </row>
    <row r="16" spans="1:8" x14ac:dyDescent="0.3">
      <c r="G16" s="16"/>
    </row>
    <row r="17" spans="1:7" x14ac:dyDescent="0.3">
      <c r="A17" s="1" t="s">
        <v>7</v>
      </c>
      <c r="B17" s="1" t="s">
        <v>4</v>
      </c>
      <c r="C17" s="2">
        <f>(Fuldtid!C17/37*Deltid!H9)</f>
        <v>31527.264864864865</v>
      </c>
      <c r="G17" s="16"/>
    </row>
    <row r="18" spans="1:7" x14ac:dyDescent="0.3">
      <c r="B18" t="s">
        <v>1</v>
      </c>
      <c r="C18" s="3">
        <f>C17*B9</f>
        <v>1626.806867027027</v>
      </c>
      <c r="G18" s="16"/>
    </row>
    <row r="19" spans="1:7" x14ac:dyDescent="0.3">
      <c r="B19" t="s">
        <v>2</v>
      </c>
      <c r="C19" s="3">
        <f>C17-C18</f>
        <v>29900.457997837839</v>
      </c>
    </row>
    <row r="20" spans="1:7" x14ac:dyDescent="0.3">
      <c r="B20" t="s">
        <v>3</v>
      </c>
      <c r="C20" s="3">
        <f>C17*B10</f>
        <v>3259.919187027027</v>
      </c>
    </row>
    <row r="21" spans="1:7" x14ac:dyDescent="0.3">
      <c r="A21" s="1" t="s">
        <v>8</v>
      </c>
      <c r="B21" s="1" t="s">
        <v>4</v>
      </c>
      <c r="C21" s="2">
        <f>(Fuldtid!C21/37*Deltid!H9)</f>
        <v>35756.825945945944</v>
      </c>
    </row>
    <row r="22" spans="1:7" x14ac:dyDescent="0.3">
      <c r="B22" t="s">
        <v>1</v>
      </c>
      <c r="C22" s="3">
        <f>C21*B9</f>
        <v>1845.0522188108107</v>
      </c>
    </row>
    <row r="23" spans="1:7" x14ac:dyDescent="0.3">
      <c r="B23" t="s">
        <v>2</v>
      </c>
      <c r="C23" s="3">
        <f>C21-C22</f>
        <v>33911.773727135136</v>
      </c>
    </row>
    <row r="24" spans="1:7" x14ac:dyDescent="0.3">
      <c r="B24" t="s">
        <v>3</v>
      </c>
      <c r="C24" s="3">
        <f>C21*B10</f>
        <v>3697.255802810811</v>
      </c>
    </row>
    <row r="25" spans="1:7" x14ac:dyDescent="0.3">
      <c r="A25" s="1" t="s">
        <v>22</v>
      </c>
      <c r="B25" s="1" t="s">
        <v>4</v>
      </c>
      <c r="C25" s="2">
        <f>Fuldtid!C25/37*Deltid!H9</f>
        <v>42398.598918918913</v>
      </c>
    </row>
    <row r="26" spans="1:7" x14ac:dyDescent="0.3">
      <c r="B26" t="s">
        <v>1</v>
      </c>
      <c r="C26" s="3">
        <f>C25*B11</f>
        <v>2543.9159351351345</v>
      </c>
    </row>
    <row r="27" spans="1:7" x14ac:dyDescent="0.3">
      <c r="B27" t="s">
        <v>2</v>
      </c>
      <c r="C27" s="3">
        <f>C25-C26</f>
        <v>39854.682983783779</v>
      </c>
    </row>
    <row r="28" spans="1:7" x14ac:dyDescent="0.3">
      <c r="B28" t="s">
        <v>3</v>
      </c>
      <c r="C28" s="3">
        <f>C25*B12</f>
        <v>5087.8318702702691</v>
      </c>
    </row>
  </sheetData>
  <mergeCells count="2">
    <mergeCell ref="G11:G13"/>
    <mergeCell ref="G15:G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>
      <selection activeCell="C12" sqref="C12"/>
    </sheetView>
  </sheetViews>
  <sheetFormatPr defaultRowHeight="14.4" x14ac:dyDescent="0.3"/>
  <cols>
    <col min="1" max="1" width="48.6640625" bestFit="1" customWidth="1"/>
    <col min="2" max="3" width="18.33203125" bestFit="1" customWidth="1"/>
    <col min="4" max="4" width="10" bestFit="1" customWidth="1"/>
  </cols>
  <sheetData>
    <row r="1" spans="1:3" x14ac:dyDescent="0.3">
      <c r="A1" s="5" t="s">
        <v>16</v>
      </c>
    </row>
    <row r="2" spans="1:3" x14ac:dyDescent="0.3">
      <c r="A2" t="s">
        <v>23</v>
      </c>
    </row>
    <row r="3" spans="1:3" x14ac:dyDescent="0.3">
      <c r="A3" s="7" t="s">
        <v>10</v>
      </c>
    </row>
    <row r="4" spans="1:3" x14ac:dyDescent="0.3">
      <c r="A4" t="s">
        <v>5</v>
      </c>
      <c r="B4" s="8">
        <f>+Deltid!B9</f>
        <v>5.16E-2</v>
      </c>
    </row>
    <row r="5" spans="1:3" x14ac:dyDescent="0.3">
      <c r="A5" t="s">
        <v>6</v>
      </c>
      <c r="B5" s="8">
        <f>+Deltid!B10</f>
        <v>0.10340000000000001</v>
      </c>
    </row>
    <row r="6" spans="1:3" x14ac:dyDescent="0.3">
      <c r="A6" t="s">
        <v>11</v>
      </c>
      <c r="B6" s="8">
        <f>+Deltid!B11</f>
        <v>0.06</v>
      </c>
    </row>
    <row r="7" spans="1:3" x14ac:dyDescent="0.3">
      <c r="A7" t="s">
        <v>13</v>
      </c>
      <c r="B7" s="8">
        <f>+Deltid!B12</f>
        <v>0.12</v>
      </c>
    </row>
    <row r="10" spans="1:3" x14ac:dyDescent="0.3">
      <c r="C10" s="6" t="s">
        <v>0</v>
      </c>
    </row>
    <row r="12" spans="1:3" x14ac:dyDescent="0.3">
      <c r="A12" s="1" t="s">
        <v>7</v>
      </c>
      <c r="B12" s="1" t="s">
        <v>4</v>
      </c>
      <c r="C12" s="2">
        <f>Fuldtid!C17/(160+1/3)</f>
        <v>227.36008316008315</v>
      </c>
    </row>
    <row r="13" spans="1:3" x14ac:dyDescent="0.3">
      <c r="B13" t="s">
        <v>1</v>
      </c>
      <c r="C13" s="3">
        <f>C12*B4</f>
        <v>11.731780291060291</v>
      </c>
    </row>
    <row r="14" spans="1:3" x14ac:dyDescent="0.3">
      <c r="B14" t="s">
        <v>2</v>
      </c>
      <c r="C14" s="3">
        <f>C12-C13</f>
        <v>215.62830286902286</v>
      </c>
    </row>
    <row r="15" spans="1:3" x14ac:dyDescent="0.3">
      <c r="B15" t="s">
        <v>3</v>
      </c>
      <c r="C15" s="3">
        <f>C12*B5</f>
        <v>23.509032598752601</v>
      </c>
    </row>
    <row r="16" spans="1:3" x14ac:dyDescent="0.3">
      <c r="A16" s="1" t="s">
        <v>8</v>
      </c>
      <c r="B16" s="1" t="s">
        <v>4</v>
      </c>
      <c r="C16" s="2">
        <f>Fuldtid!C21/(160+1/3)</f>
        <v>257.86172557172557</v>
      </c>
    </row>
    <row r="17" spans="1:3" x14ac:dyDescent="0.3">
      <c r="B17" t="s">
        <v>1</v>
      </c>
      <c r="C17" s="3">
        <f>C16*B4</f>
        <v>13.30566503950104</v>
      </c>
    </row>
    <row r="18" spans="1:3" x14ac:dyDescent="0.3">
      <c r="B18" t="s">
        <v>2</v>
      </c>
      <c r="C18" s="3">
        <f>C16-C17</f>
        <v>244.55606053222454</v>
      </c>
    </row>
    <row r="19" spans="1:3" x14ac:dyDescent="0.3">
      <c r="B19" t="s">
        <v>3</v>
      </c>
      <c r="C19" s="3">
        <f>C16*B5</f>
        <v>26.662902424116425</v>
      </c>
    </row>
    <row r="20" spans="1:3" x14ac:dyDescent="0.3">
      <c r="A20" s="1" t="s">
        <v>22</v>
      </c>
      <c r="B20" s="1" t="s">
        <v>4</v>
      </c>
      <c r="C20" s="2">
        <f>Fuldtid!C25/(160+1/3)</f>
        <v>305.75912681912678</v>
      </c>
    </row>
    <row r="21" spans="1:3" x14ac:dyDescent="0.3">
      <c r="B21" t="s">
        <v>1</v>
      </c>
      <c r="C21" s="3">
        <f>C20*B6</f>
        <v>18.345547609147605</v>
      </c>
    </row>
    <row r="22" spans="1:3" x14ac:dyDescent="0.3">
      <c r="B22" t="s">
        <v>2</v>
      </c>
      <c r="C22" s="3">
        <f>C20-C21</f>
        <v>287.41357920997916</v>
      </c>
    </row>
    <row r="23" spans="1:3" x14ac:dyDescent="0.3">
      <c r="B23" t="s">
        <v>3</v>
      </c>
      <c r="C23" s="3">
        <f>C20*B7</f>
        <v>36.69109521829521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Fuldtid</vt:lpstr>
      <vt:lpstr>Deltid</vt:lpstr>
      <vt:lpstr>Timeløn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Josephine Haumann</dc:creator>
  <cp:lastModifiedBy>Tine Backhausen</cp:lastModifiedBy>
  <cp:lastPrinted>2019-01-29T11:05:13Z</cp:lastPrinted>
  <dcterms:created xsi:type="dcterms:W3CDTF">2017-10-25T08:33:19Z</dcterms:created>
  <dcterms:modified xsi:type="dcterms:W3CDTF">2023-10-24T12:47:13Z</dcterms:modified>
</cp:coreProperties>
</file>